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issy\Dropbox\Documents\Sector Support\Training Skillshares\"/>
    </mc:Choice>
  </mc:AlternateContent>
  <xr:revisionPtr revIDLastSave="0" documentId="13_ncr:1_{2BE6C522-C503-4218-BC98-A02219C7AB3E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Intro" sheetId="1" r:id="rId1"/>
    <sheet name="R&amp;D - small" sheetId="2" r:id="rId2"/>
    <sheet name="Production &amp; tour - medium" sheetId="3" r:id="rId3"/>
    <sheet name="Audience development ideas" sheetId="4" r:id="rId4"/>
    <sheet name="Indoor show production" sheetId="5" r:id="rId5"/>
    <sheet name="Indoor show tour" sheetId="6" r:id="rId6"/>
    <sheet name="Totals for AC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47" i="7" s="1"/>
  <c r="C8" i="7"/>
  <c r="F77" i="6"/>
  <c r="F76" i="6"/>
  <c r="F75" i="6"/>
  <c r="F74" i="6"/>
  <c r="F71" i="6"/>
  <c r="F70" i="6"/>
  <c r="F69" i="6"/>
  <c r="F68" i="6"/>
  <c r="F67" i="6"/>
  <c r="F66" i="6"/>
  <c r="F65" i="6"/>
  <c r="F64" i="6"/>
  <c r="F63" i="6"/>
  <c r="F62" i="6"/>
  <c r="F61" i="6"/>
  <c r="F60" i="6"/>
  <c r="F55" i="6"/>
  <c r="F54" i="6"/>
  <c r="F53" i="6"/>
  <c r="F52" i="6"/>
  <c r="F49" i="6"/>
  <c r="F48" i="6"/>
  <c r="F47" i="6"/>
  <c r="D46" i="6"/>
  <c r="F46" i="6" s="1"/>
  <c r="F45" i="6"/>
  <c r="F44" i="6"/>
  <c r="F43" i="6"/>
  <c r="F42" i="6"/>
  <c r="F41" i="6"/>
  <c r="F40" i="6"/>
  <c r="F35" i="6"/>
  <c r="F34" i="6"/>
  <c r="F33" i="6"/>
  <c r="C36" i="7" s="1"/>
  <c r="F32" i="6"/>
  <c r="F29" i="6"/>
  <c r="F28" i="6"/>
  <c r="F27" i="6"/>
  <c r="F26" i="6"/>
  <c r="F25" i="6"/>
  <c r="F24" i="6"/>
  <c r="F23" i="6"/>
  <c r="F22" i="6"/>
  <c r="F21" i="6"/>
  <c r="F20" i="6"/>
  <c r="F19" i="6"/>
  <c r="F18" i="6"/>
  <c r="F9" i="6"/>
  <c r="F8" i="6"/>
  <c r="C7" i="6"/>
  <c r="F7" i="6" s="1"/>
  <c r="F90" i="5"/>
  <c r="F89" i="5"/>
  <c r="F87" i="5"/>
  <c r="F86" i="5"/>
  <c r="F85" i="5"/>
  <c r="F84" i="5"/>
  <c r="F83" i="5"/>
  <c r="C31" i="7" s="1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5" i="5"/>
  <c r="F98" i="5" s="1"/>
  <c r="F64" i="5"/>
  <c r="F63" i="5"/>
  <c r="F62" i="5"/>
  <c r="F61" i="5"/>
  <c r="C35" i="7" s="1"/>
  <c r="F60" i="5"/>
  <c r="F59" i="5"/>
  <c r="F58" i="5"/>
  <c r="F57" i="5"/>
  <c r="F56" i="5"/>
  <c r="F55" i="5"/>
  <c r="F54" i="5"/>
  <c r="F53" i="5"/>
  <c r="F52" i="5"/>
  <c r="F51" i="5"/>
  <c r="F50" i="5"/>
  <c r="F48" i="5"/>
  <c r="F47" i="5"/>
  <c r="F46" i="5"/>
  <c r="F45" i="5"/>
  <c r="F44" i="5"/>
  <c r="F40" i="5"/>
  <c r="C33" i="7" s="1"/>
  <c r="F39" i="5"/>
  <c r="F38" i="5"/>
  <c r="F37" i="5"/>
  <c r="F36" i="5"/>
  <c r="F35" i="5"/>
  <c r="F34" i="5"/>
  <c r="F32" i="5"/>
  <c r="F31" i="5"/>
  <c r="E31" i="5"/>
  <c r="F30" i="5"/>
  <c r="F29" i="5"/>
  <c r="F28" i="5"/>
  <c r="F27" i="5"/>
  <c r="F26" i="5"/>
  <c r="F25" i="5"/>
  <c r="F24" i="5"/>
  <c r="F23" i="5"/>
  <c r="F22" i="5"/>
  <c r="F21" i="5"/>
  <c r="F20" i="5"/>
  <c r="F19" i="5"/>
  <c r="F14" i="5"/>
  <c r="F11" i="5"/>
  <c r="C21" i="7" s="1"/>
  <c r="F10" i="5"/>
  <c r="F9" i="5"/>
  <c r="C9" i="7" s="1"/>
  <c r="F8" i="5"/>
  <c r="C16" i="7" s="1"/>
  <c r="F7" i="5"/>
  <c r="C15" i="7" s="1"/>
  <c r="F60" i="4"/>
  <c r="F59" i="4"/>
  <c r="F57" i="4"/>
  <c r="F56" i="4"/>
  <c r="F55" i="4"/>
  <c r="F54" i="4"/>
  <c r="F53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1" i="4"/>
  <c r="F20" i="4"/>
  <c r="F19" i="4"/>
  <c r="F17" i="4"/>
  <c r="F16" i="4"/>
  <c r="F15" i="4"/>
  <c r="F14" i="4"/>
  <c r="F13" i="4"/>
  <c r="F12" i="4"/>
  <c r="F11" i="4"/>
  <c r="F10" i="4"/>
  <c r="F7" i="4"/>
  <c r="C63" i="4" s="1"/>
  <c r="F63" i="4" s="1"/>
  <c r="F107" i="3"/>
  <c r="F106" i="3"/>
  <c r="F105" i="3"/>
  <c r="F104" i="3"/>
  <c r="F101" i="3"/>
  <c r="F100" i="3"/>
  <c r="F99" i="3"/>
  <c r="D98" i="3"/>
  <c r="F98" i="3" s="1"/>
  <c r="F97" i="3"/>
  <c r="F96" i="3"/>
  <c r="F95" i="3"/>
  <c r="F94" i="3"/>
  <c r="F93" i="3"/>
  <c r="F89" i="3"/>
  <c r="F88" i="3"/>
  <c r="F87" i="3"/>
  <c r="F86" i="3"/>
  <c r="F83" i="3"/>
  <c r="F82" i="3"/>
  <c r="F81" i="3"/>
  <c r="F80" i="3"/>
  <c r="F79" i="3"/>
  <c r="F78" i="3"/>
  <c r="F77" i="3"/>
  <c r="F76" i="3"/>
  <c r="F75" i="3"/>
  <c r="F74" i="3"/>
  <c r="F73" i="3"/>
  <c r="F68" i="3"/>
  <c r="F64" i="3"/>
  <c r="F62" i="3"/>
  <c r="F61" i="3"/>
  <c r="F60" i="3"/>
  <c r="F59" i="3"/>
  <c r="F58" i="3"/>
  <c r="F57" i="3"/>
  <c r="F56" i="3"/>
  <c r="F52" i="3"/>
  <c r="F113" i="3" s="1"/>
  <c r="F51" i="3"/>
  <c r="F50" i="3"/>
  <c r="F49" i="3"/>
  <c r="F48" i="3"/>
  <c r="F47" i="3"/>
  <c r="F46" i="3"/>
  <c r="F45" i="3"/>
  <c r="F44" i="3"/>
  <c r="F43" i="3"/>
  <c r="F42" i="3"/>
  <c r="F41" i="3"/>
  <c r="F39" i="3"/>
  <c r="F38" i="3"/>
  <c r="F37" i="3"/>
  <c r="F36" i="3"/>
  <c r="F35" i="3"/>
  <c r="F31" i="3"/>
  <c r="F30" i="3"/>
  <c r="F29" i="3"/>
  <c r="F27" i="3"/>
  <c r="F26" i="3"/>
  <c r="F25" i="3"/>
  <c r="F24" i="3"/>
  <c r="F23" i="3"/>
  <c r="F22" i="3"/>
  <c r="F13" i="3"/>
  <c r="C12" i="3"/>
  <c r="F12" i="3" s="1"/>
  <c r="F17" i="3" s="1"/>
  <c r="F11" i="3"/>
  <c r="C11" i="3"/>
  <c r="F10" i="3"/>
  <c r="F9" i="3"/>
  <c r="F8" i="3"/>
  <c r="F7" i="3"/>
  <c r="F55" i="2"/>
  <c r="F46" i="2"/>
  <c r="F45" i="2"/>
  <c r="F42" i="2"/>
  <c r="F41" i="2"/>
  <c r="F40" i="2"/>
  <c r="F39" i="2"/>
  <c r="F37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9" i="2"/>
  <c r="F8" i="2"/>
  <c r="F7" i="2"/>
  <c r="C7" i="7" l="1"/>
  <c r="C20" i="7" s="1"/>
  <c r="C23" i="7" s="1"/>
  <c r="F12" i="6"/>
  <c r="F14" i="6" s="1"/>
  <c r="F13" i="5"/>
  <c r="F15" i="5" s="1"/>
  <c r="C92" i="5"/>
  <c r="F92" i="5" s="1"/>
  <c r="C38" i="7" s="1"/>
  <c r="C102" i="3"/>
  <c r="F102" i="3" s="1"/>
  <c r="C103" i="3" s="1"/>
  <c r="F103" i="3" s="1"/>
  <c r="H109" i="3" s="1"/>
  <c r="C48" i="2"/>
  <c r="F48" i="2" s="1"/>
  <c r="C51" i="2" s="1"/>
  <c r="F51" i="2" s="1"/>
  <c r="C67" i="3"/>
  <c r="F67" i="3" s="1"/>
  <c r="C84" i="3"/>
  <c r="F84" i="3" s="1"/>
  <c r="C85" i="3" s="1"/>
  <c r="F85" i="3" s="1"/>
  <c r="C30" i="6"/>
  <c r="F30" i="6" s="1"/>
  <c r="C31" i="6" s="1"/>
  <c r="F31" i="6" s="1"/>
  <c r="C50" i="6"/>
  <c r="F50" i="6" s="1"/>
  <c r="C72" i="6"/>
  <c r="F72" i="6" s="1"/>
  <c r="C51" i="6" l="1"/>
  <c r="F51" i="6" s="1"/>
  <c r="H57" i="6" s="1"/>
  <c r="C94" i="5"/>
  <c r="F94" i="5" s="1"/>
  <c r="C28" i="7" s="1"/>
  <c r="C70" i="3"/>
  <c r="F70" i="3" s="1"/>
  <c r="F111" i="3" s="1"/>
  <c r="H38" i="6"/>
  <c r="H91" i="3"/>
  <c r="C73" i="6"/>
  <c r="F73" i="6" s="1"/>
  <c r="H79" i="6" s="1"/>
  <c r="F53" i="2"/>
  <c r="E24" i="7"/>
  <c r="C39" i="7"/>
  <c r="C29" i="7" l="1"/>
  <c r="C50" i="7"/>
  <c r="F96" i="5"/>
  <c r="F99" i="5" s="1"/>
  <c r="F102" i="5" s="1"/>
  <c r="C14" i="3"/>
  <c r="F14" i="3" s="1"/>
  <c r="F16" i="3" s="1"/>
  <c r="F18" i="3" s="1"/>
  <c r="F114" i="3"/>
  <c r="C53" i="7"/>
  <c r="F83" i="6"/>
  <c r="F86" i="6" s="1"/>
  <c r="F89" i="6" s="1"/>
  <c r="F56" i="2"/>
  <c r="C11" i="2"/>
  <c r="F11" i="2" s="1"/>
  <c r="F13" i="2" s="1"/>
  <c r="F15" i="2" s="1"/>
  <c r="F117" i="3" l="1"/>
  <c r="F59" i="2"/>
  <c r="E51" i="7"/>
</calcChain>
</file>

<file path=xl/sharedStrings.xml><?xml version="1.0" encoding="utf-8"?>
<sst xmlns="http://schemas.openxmlformats.org/spreadsheetml/2006/main" count="874" uniqueCount="288">
  <si>
    <t>Here are some sample budgets, based on the ones that Mimbre uses.</t>
  </si>
  <si>
    <t>Please note:</t>
  </si>
  <si>
    <t xml:space="preserve"> - There's no one correct way to put together a budget, everyone does it differently</t>
  </si>
  <si>
    <t xml:space="preserve"> - You obviously need to decide and negotiate your fee structure yourself (from ITC, Equity etc)</t>
  </si>
  <si>
    <t xml:space="preserve"> - Think about who you're writing the budget for - yourself? ACE? the taxman? (we think you should write it for yourself first and foremost!)</t>
  </si>
  <si>
    <t>We usually think about the project on paper first, thinking about</t>
  </si>
  <si>
    <t xml:space="preserve"> - Who do you ideally want in the room: performers, creative collaborators, stage manager, producer?</t>
  </si>
  <si>
    <t xml:space="preserve"> - For an R&amp;D, do you want a sharing at the end?</t>
  </si>
  <si>
    <t xml:space="preserve"> - How long do you want to spend on it? Does everyone need to be there all the time?</t>
  </si>
  <si>
    <t xml:space="preserve"> - Who can you ask for money? ACE, Trusts and Foundations, Venues, crowdfunding....</t>
  </si>
  <si>
    <t>We usually start with a ballpark figure for the project too - £1,000 is very different to £10,000, £100,000.....</t>
  </si>
  <si>
    <t>They are:</t>
  </si>
  <si>
    <t>A smaller budget for an R&amp;D project - tab 2 (yellow)</t>
  </si>
  <si>
    <t>A medium-sized budget for a production and tour - tab 3 (green)</t>
  </si>
  <si>
    <t>A rough budget for workshops and audience development work - tab 4 (blue)</t>
  </si>
  <si>
    <t>A more complicated budget for a bigger indoor production over tabs 5, 6 and 7 (purple)</t>
  </si>
  <si>
    <t>(Start with the yellow one, and only look at the three purple tabs if you're confident with Excel/Google Sheets)</t>
  </si>
  <si>
    <t>Example budget for Research and Development</t>
  </si>
  <si>
    <t>Please note the costs mentioned in here are not for a real production. You will need to negotiate fees according to your plans.</t>
  </si>
  <si>
    <t>Income</t>
  </si>
  <si>
    <t>Description</t>
  </si>
  <si>
    <t>Amount</t>
  </si>
  <si>
    <t>Quantity</t>
  </si>
  <si>
    <t>Confirmed / Expected</t>
  </si>
  <si>
    <t>Total</t>
  </si>
  <si>
    <t>ACE category</t>
  </si>
  <si>
    <t>Notes</t>
  </si>
  <si>
    <t>Private income (crowdsourcing, donations)</t>
  </si>
  <si>
    <t>Confirmed</t>
  </si>
  <si>
    <t>Private income</t>
  </si>
  <si>
    <t>Trusts &amp; Foundations</t>
  </si>
  <si>
    <t>Expected</t>
  </si>
  <si>
    <t>Commissions</t>
  </si>
  <si>
    <t>Earned income</t>
  </si>
  <si>
    <t>In kind support</t>
  </si>
  <si>
    <t>In kind</t>
  </si>
  <si>
    <t>We've left this blank on this budget - but the production budgets have it in.</t>
  </si>
  <si>
    <t>ACE</t>
  </si>
  <si>
    <t>The formula in cell C11 will calculate what you need from ACE - if this is too complicated, just work it out by trial and error.</t>
  </si>
  <si>
    <t>Total Income</t>
  </si>
  <si>
    <t>Total Income in kind</t>
  </si>
  <si>
    <t>Total Cash Income</t>
  </si>
  <si>
    <t>Expenditure</t>
  </si>
  <si>
    <t>Weeks
/Days</t>
  </si>
  <si>
    <t>Actual (you can keep a running budget here as you go along if helpful)</t>
  </si>
  <si>
    <t>Fees</t>
  </si>
  <si>
    <t>Director</t>
  </si>
  <si>
    <t>Artistic and creative costs</t>
  </si>
  <si>
    <t>Short description of what the budget is for</t>
  </si>
  <si>
    <t>Composer (for 2 days)</t>
  </si>
  <si>
    <t xml:space="preserve">i.e. 1 week R&amp;D with sharing at end </t>
  </si>
  <si>
    <t>Production Designer: development of design concept</t>
  </si>
  <si>
    <t>Performer (you)</t>
  </si>
  <si>
    <t>Producer (to include production management)</t>
  </si>
  <si>
    <t>Writer (you)</t>
  </si>
  <si>
    <t>Acrobatic or specialist coach</t>
  </si>
  <si>
    <t>Other collaborator: digital, voice, writing</t>
  </si>
  <si>
    <t>Stage manager</t>
  </si>
  <si>
    <t>Equipment to purchase</t>
  </si>
  <si>
    <t>Assets</t>
  </si>
  <si>
    <t>Hires (equipment or digital)</t>
  </si>
  <si>
    <t>Material</t>
  </si>
  <si>
    <t>Rigger</t>
  </si>
  <si>
    <t>Transport, fuel, parking</t>
  </si>
  <si>
    <t>Space hire</t>
  </si>
  <si>
    <t xml:space="preserve">Covid measures (sanitizer, thermometer etc). </t>
  </si>
  <si>
    <t>Overheads</t>
  </si>
  <si>
    <t xml:space="preserve">Other - what else might you need? </t>
  </si>
  <si>
    <t>Sharing? A small budget for coffees, snacks</t>
  </si>
  <si>
    <t>Marketing/Documentation</t>
  </si>
  <si>
    <t>Video trailer</t>
  </si>
  <si>
    <t>Marketing</t>
  </si>
  <si>
    <t>Tablet for documentation</t>
  </si>
  <si>
    <t>Rehearsal room photos</t>
  </si>
  <si>
    <t>Publicity shot photographer (consider additional costs and time for this)</t>
  </si>
  <si>
    <t>Access</t>
  </si>
  <si>
    <t>Access support for company (personal assistants and so on)</t>
  </si>
  <si>
    <t>Personal access costs</t>
  </si>
  <si>
    <t>to consider even if N/A</t>
  </si>
  <si>
    <t>Audience Access</t>
  </si>
  <si>
    <t>Making your work accessible</t>
  </si>
  <si>
    <t>Could be Relaxed performances, captioning, audio-description etc - consider at this stage and budget appropriately</t>
  </si>
  <si>
    <t>Management</t>
  </si>
  <si>
    <t>Management at 10% (could be a different percentage)</t>
  </si>
  <si>
    <t>Always make sure this is adding up the whole column of figures</t>
  </si>
  <si>
    <t>Elements such as evaluation can go in as budget lines on their own</t>
  </si>
  <si>
    <t>Contingency</t>
  </si>
  <si>
    <t>Contingency at 5% (could be higher - especially relating to Covid-19)</t>
  </si>
  <si>
    <t>Total Expenses</t>
  </si>
  <si>
    <t>Total In Kind Expenditure</t>
  </si>
  <si>
    <t>Total Cash Expenditure</t>
  </si>
  <si>
    <t>Net Cash Surplus/Deficit</t>
  </si>
  <si>
    <t>You're trying to make this zero.</t>
  </si>
  <si>
    <t xml:space="preserve"> </t>
  </si>
  <si>
    <t>Example budget production and short tour</t>
  </si>
  <si>
    <t>Mimbre contribution (other income feeding into this project)</t>
  </si>
  <si>
    <t>Venue fee from venue 1</t>
  </si>
  <si>
    <t>Venue fee from venue 2 (door split)</t>
  </si>
  <si>
    <t>The formula inside C11 is for 2 shows at a 150 seat venue, 70% full, tickets £15 with you getting 70%</t>
  </si>
  <si>
    <t>Production week venue in kind support</t>
  </si>
  <si>
    <t>The 'in kind' support in income should exactly match the 'in kind' expenditure so if this is confusing, just delete!</t>
  </si>
  <si>
    <t>Funding still to find - larger bid to ACE, T&amp;F, rich people!</t>
  </si>
  <si>
    <t>Fees Creative Team</t>
  </si>
  <si>
    <t>Composer</t>
  </si>
  <si>
    <t>Production Designer: Set and costume</t>
  </si>
  <si>
    <t>Lighting Designer (and programmer)</t>
  </si>
  <si>
    <t>Producer (to include production management!)</t>
  </si>
  <si>
    <t>Production</t>
  </si>
  <si>
    <t>Set and build (including floor)</t>
  </si>
  <si>
    <t>Costume</t>
  </si>
  <si>
    <t>Physiotherapy</t>
  </si>
  <si>
    <t>Developing your organisation and people</t>
  </si>
  <si>
    <t>Rehearsal weeks x 3</t>
  </si>
  <si>
    <t>Director (fee above)</t>
  </si>
  <si>
    <t>Performers</t>
  </si>
  <si>
    <t>Technical stage manager</t>
  </si>
  <si>
    <t>Running costs + Covid measures</t>
  </si>
  <si>
    <t>Production week</t>
  </si>
  <si>
    <t>Performers fees</t>
  </si>
  <si>
    <t>Per diems (how many people, how many days!)</t>
  </si>
  <si>
    <t>Lighting hire</t>
  </si>
  <si>
    <t>Material for performance, per performance</t>
  </si>
  <si>
    <t>Production running costs</t>
  </si>
  <si>
    <t>Accommodation</t>
  </si>
  <si>
    <t>Travel</t>
  </si>
  <si>
    <t>Marketing contra</t>
  </si>
  <si>
    <t>Marketing and developing audiences</t>
  </si>
  <si>
    <t>Tech contra</t>
  </si>
  <si>
    <t>Printing</t>
  </si>
  <si>
    <t>Production week venue: space + personnel  - in kind</t>
  </si>
  <si>
    <t>Support in kind</t>
  </si>
  <si>
    <t>If this is really confusing, just leave it out of your initial budgeting - it's not real money after all!</t>
  </si>
  <si>
    <t>Covid backup - streaming - digital</t>
  </si>
  <si>
    <t>Video full length</t>
  </si>
  <si>
    <t>Publicity shot photographer</t>
  </si>
  <si>
    <t xml:space="preserve">Performers   </t>
  </si>
  <si>
    <t>Performers, make-up, etc for photography</t>
  </si>
  <si>
    <t>Graphic Design: concept, flyer, poster, ads, FOH, digital, brochure/programme, webpage</t>
  </si>
  <si>
    <t>Management at 5% (percentage highly varying dependant on setup)</t>
  </si>
  <si>
    <t>Evaluation (either external fee or for your time)</t>
  </si>
  <si>
    <t>Contingency at 5% (recommended 3-5%, maybe more during Covid-19)</t>
  </si>
  <si>
    <t>Touring Costs: Venue 1</t>
  </si>
  <si>
    <t xml:space="preserve">day one travel </t>
  </si>
  <si>
    <t>day two get in plus show</t>
  </si>
  <si>
    <t>Travel days</t>
  </si>
  <si>
    <t>day three  get-out travel</t>
  </si>
  <si>
    <t>Per diems</t>
  </si>
  <si>
    <t>Qlab</t>
  </si>
  <si>
    <t>Travel - cast</t>
  </si>
  <si>
    <t>Travel - van</t>
  </si>
  <si>
    <t>Tour management</t>
  </si>
  <si>
    <t>The venue might charge for the get-out or additional staff and equipment</t>
  </si>
  <si>
    <t>For additional marketing - often well worth spending</t>
  </si>
  <si>
    <t>Social media adverts</t>
  </si>
  <si>
    <t>Subtotal venue 1</t>
  </si>
  <si>
    <t>Touring Costs: Venue 2</t>
  </si>
  <si>
    <t>day one get in and show</t>
  </si>
  <si>
    <t>day two show</t>
  </si>
  <si>
    <t>day three show and get out</t>
  </si>
  <si>
    <t>Subtotal venue 2</t>
  </si>
  <si>
    <t>As above, if including 'in kind' amounts is just too confusing, leave them out entirely initially</t>
  </si>
  <si>
    <t>Audience development and marketing sample budget</t>
  </si>
  <si>
    <t>We work these out slightly differently each time</t>
  </si>
  <si>
    <t>Weeks/
 Days</t>
  </si>
  <si>
    <t>Audience Development Officer</t>
  </si>
  <si>
    <t>Audience development</t>
  </si>
  <si>
    <t>This means 2.5 days per week @ £500 per week (pro-rata) for 20 weeks</t>
  </si>
  <si>
    <t>Residences including aud dev</t>
  </si>
  <si>
    <t>Director, Writer (fee included under production)</t>
  </si>
  <si>
    <t>4 weeks w/3 people + Dir/Writer</t>
  </si>
  <si>
    <t>Assistant Director</t>
  </si>
  <si>
    <t>Various locations</t>
  </si>
  <si>
    <t>Stage Manager</t>
  </si>
  <si>
    <t>Filmmaker</t>
  </si>
  <si>
    <t>Sometimes 2 performers, sometimes 3!</t>
  </si>
  <si>
    <t>Running costs</t>
  </si>
  <si>
    <t>This could be anything from water to running repairs - worth having if you can afford it</t>
  </si>
  <si>
    <t>Per Diems</t>
  </si>
  <si>
    <t>One week audience development</t>
  </si>
  <si>
    <t>Performers days</t>
  </si>
  <si>
    <t>work-in-progress sharings</t>
  </si>
  <si>
    <t>mini-film filming</t>
  </si>
  <si>
    <t>workshops</t>
  </si>
  <si>
    <t>Transport, fuel, parking, train</t>
  </si>
  <si>
    <t>Space hire workshops (per hour, 6 hours)</t>
  </si>
  <si>
    <t>Additional workshops</t>
  </si>
  <si>
    <t>Workshops public/professional - TBC</t>
  </si>
  <si>
    <t>Workshop and masterclass</t>
  </si>
  <si>
    <t>Travel + per diems</t>
  </si>
  <si>
    <t>Circus school masterclass</t>
  </si>
  <si>
    <t>Further education masterclass</t>
  </si>
  <si>
    <t>Masterclass travel, accomm, per diems</t>
  </si>
  <si>
    <t>Rehearsal room sneak peaks</t>
  </si>
  <si>
    <t>Location fee</t>
  </si>
  <si>
    <t>Print: brochure for programmers and press package</t>
  </si>
  <si>
    <t>Social media promotion</t>
  </si>
  <si>
    <t>PR for production/tour</t>
  </si>
  <si>
    <t>Hospitality (tickets and drink reception)</t>
  </si>
  <si>
    <t>Interactive website / page</t>
  </si>
  <si>
    <t>Networking meeting for partners</t>
  </si>
  <si>
    <t>Relaxed Performances: Visual Story</t>
  </si>
  <si>
    <t>Captioning consultancy</t>
  </si>
  <si>
    <t>Audio-description: pre-show notes, training etc</t>
  </si>
  <si>
    <t>Training in Access including Relaxed Performances, Touch Tours</t>
  </si>
  <si>
    <t>Cast and crew attending training</t>
  </si>
  <si>
    <t>Evaluation</t>
  </si>
  <si>
    <t>Evaluation report - outside evaluator</t>
  </si>
  <si>
    <t>Evaluation session with moderator</t>
  </si>
  <si>
    <t>Contingency at 3%</t>
  </si>
  <si>
    <t>£ 44,084.00</t>
  </si>
  <si>
    <t>£ -</t>
  </si>
  <si>
    <t>-£ 44,084.00</t>
  </si>
  <si>
    <t>New indoor show creation</t>
  </si>
  <si>
    <t>We've included everything that we can think of here (it's based on one of our bigger indoor productions)</t>
  </si>
  <si>
    <t>You'll find that you don't need everything in this list</t>
  </si>
  <si>
    <t>For a bigger project like this, we've sometimes had to already say our total ask from ACE - in this case I'll make the budget balance by tweaking the costs</t>
  </si>
  <si>
    <t xml:space="preserve">Assistant Director </t>
  </si>
  <si>
    <t>Mixing/mastering</t>
  </si>
  <si>
    <t>Production electrician</t>
  </si>
  <si>
    <t>Lighting programmer</t>
  </si>
  <si>
    <t>Costume Supervisor</t>
  </si>
  <si>
    <t>Lighting Designer</t>
  </si>
  <si>
    <t>Producer</t>
  </si>
  <si>
    <t>Production Manager</t>
  </si>
  <si>
    <t>Acrobatic coach</t>
  </si>
  <si>
    <t>Dramaturg/writer</t>
  </si>
  <si>
    <t>Digital consultant</t>
  </si>
  <si>
    <t>Lighting purchase</t>
  </si>
  <si>
    <t>Interactive audience elements</t>
  </si>
  <si>
    <t>Make up</t>
  </si>
  <si>
    <t>Mini projectors</t>
  </si>
  <si>
    <t>Rehearsal weeks x 6</t>
  </si>
  <si>
    <t>ASM</t>
  </si>
  <si>
    <t>Travel - cast plus additional team members</t>
  </si>
  <si>
    <t>Mimbre's work is pretty visual - but of course captioning and BSL could be here too</t>
  </si>
  <si>
    <t>Relaxed Performances: Training</t>
  </si>
  <si>
    <t>Access general</t>
  </si>
  <si>
    <t>Management at 10% (could be 15%)</t>
  </si>
  <si>
    <t>Contingency at 5%</t>
  </si>
  <si>
    <t>If you click into the cell, you can see we've added £127.48 as this was the exact amount we needed to make the budget balance on the totals page</t>
  </si>
  <si>
    <t>(You can only do this with small amounts obviously!)</t>
  </si>
  <si>
    <t>If your project stretches over more than one tab, this might not need to be zero - see 'Totals for ACE'</t>
  </si>
  <si>
    <t>Indoor tour</t>
  </si>
  <si>
    <t>This is just three examples</t>
  </si>
  <si>
    <t>Venue 1</t>
  </si>
  <si>
    <t>Venue 2</t>
  </si>
  <si>
    <t>Venue 3</t>
  </si>
  <si>
    <t>Weeks/Days</t>
  </si>
  <si>
    <t xml:space="preserve"> ASM</t>
  </si>
  <si>
    <t>(note how different this is to the £2,083.33 the venue will pay!)</t>
  </si>
  <si>
    <t>(Unusually we think this venue will pay a bit more than the straight cost of the shows)</t>
  </si>
  <si>
    <t>Touring Costs: Venue 3</t>
  </si>
  <si>
    <t>travel day</t>
  </si>
  <si>
    <t>get in and show</t>
  </si>
  <si>
    <t>show, get out, travel?</t>
  </si>
  <si>
    <t>(Again, this is a lot more than the £2,750 the venue can pay)</t>
  </si>
  <si>
    <t>Totals for ACE</t>
  </si>
  <si>
    <t>Mimbre finds having a sheet where we add up all the different elements of a production useful - but if this is too much, just ignore!</t>
  </si>
  <si>
    <t>The different categories of expenses can be added up just be re-ordering them on the page too.</t>
  </si>
  <si>
    <t>Fees from venues - guarantees (confirmed)</t>
  </si>
  <si>
    <t>Fees from venues - expected guarantees, door splits, audience dev (expected)</t>
  </si>
  <si>
    <t>Local authority funding</t>
  </si>
  <si>
    <t>None</t>
  </si>
  <si>
    <t xml:space="preserve"> £                     -  </t>
  </si>
  <si>
    <t>Other public funding</t>
  </si>
  <si>
    <t>Mimbre contribution (confirmed)</t>
  </si>
  <si>
    <t>Production fundraising (expected)</t>
  </si>
  <si>
    <t>Production week in kind</t>
  </si>
  <si>
    <t>Subtotal</t>
  </si>
  <si>
    <t>Arts Council request</t>
  </si>
  <si>
    <t>Double check that this is the same as the total income of the first two tabs added up</t>
  </si>
  <si>
    <t>Zero if correct</t>
  </si>
  <si>
    <t>Creation of indoor show</t>
  </si>
  <si>
    <t>The SUMIF function in Excel/Google Sheets is really handy for adding up a lot of the same kind of thing</t>
  </si>
  <si>
    <t>Tour of indoor show</t>
  </si>
  <si>
    <t>For example this is adding up all the budget lines on the 'Indoor show tour' tab that are allcoated to 'Artistic and creative costs'</t>
  </si>
  <si>
    <t>Access costs</t>
  </si>
  <si>
    <t>Company, cast and sector support</t>
  </si>
  <si>
    <t>Marketing for whole production including evaluation</t>
  </si>
  <si>
    <t>Marketing for specific venues</t>
  </si>
  <si>
    <t>Overheads for production</t>
  </si>
  <si>
    <t>Overheads on tour</t>
  </si>
  <si>
    <t xml:space="preserve">Assets </t>
  </si>
  <si>
    <t>Other</t>
  </si>
  <si>
    <t>Production week support in kind</t>
  </si>
  <si>
    <t>Surplus / deficit</t>
  </si>
  <si>
    <t>This should be zero - see note on contingency on the 'Indoor show production' tab</t>
  </si>
  <si>
    <t>October 2020 - Lina Johansson and Lissy Lovett of Mimbre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</si>
</sst>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\£* #,##0.00_-;&quot;-£&quot;* #,##0.00_-;_-\£* \-??_-;_-@"/>
    <numFmt numFmtId="165" formatCode="[$£-809]* #,##0.00\ ;\-[$£-809]* #,##0.00\ ;[$£-809]* \-#\ ;@\ "/>
    <numFmt numFmtId="166" formatCode="_-[$£-809]* #,##0.00_-;\-[$£-809]* #,##0.00_-;_-[$£-809]* \-??_-;_-@"/>
    <numFmt numFmtId="167" formatCode="&quot; £&quot;* #,##0.00\ ;&quot;-£&quot;* #,##0.00\ ;&quot; £&quot;* \-#\ ;@\ "/>
    <numFmt numFmtId="168" formatCode="[$£-809]#,##0.00;[Red]\-[$£-809]#,##0.00"/>
    <numFmt numFmtId="169" formatCode="[$£]#,##0.00"/>
    <numFmt numFmtId="170" formatCode="_-[$£-809]* #,##0.00_-;\-[$£-809]* #,##0.00_-;_-[$£-809]* &quot;-&quot;??_-;_-@"/>
  </numFmts>
  <fonts count="14"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sz val="11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</font>
    <font>
      <i/>
      <sz val="11"/>
      <color rgb="FF000000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CCCCFF"/>
        <bgColor rgb="FFCCCCFF"/>
      </patternFill>
    </fill>
    <fill>
      <patternFill patternType="solid">
        <fgColor rgb="FF99FFCC"/>
        <bgColor rgb="FF99FFCC"/>
      </patternFill>
    </fill>
    <fill>
      <patternFill patternType="solid">
        <fgColor rgb="FF9999FF"/>
        <bgColor rgb="FF9999FF"/>
      </patternFill>
    </fill>
    <fill>
      <patternFill patternType="solid">
        <fgColor rgb="FFB4C7E7"/>
        <bgColor rgb="FFB4C7E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8" fillId="6" borderId="1" xfId="0" applyFont="1" applyFill="1" applyBorder="1"/>
    <xf numFmtId="165" fontId="8" fillId="6" borderId="1" xfId="0" applyNumberFormat="1" applyFont="1" applyFill="1" applyBorder="1"/>
    <xf numFmtId="0" fontId="8" fillId="6" borderId="1" xfId="0" applyFont="1" applyFill="1" applyBorder="1" applyAlignment="1">
      <alignment wrapText="1"/>
    </xf>
    <xf numFmtId="165" fontId="8" fillId="7" borderId="1" xfId="0" applyNumberFormat="1" applyFont="1" applyFill="1" applyBorder="1"/>
    <xf numFmtId="164" fontId="8" fillId="6" borderId="1" xfId="0" applyNumberFormat="1" applyFont="1" applyFill="1" applyBorder="1"/>
    <xf numFmtId="165" fontId="8" fillId="0" borderId="0" xfId="0" applyNumberFormat="1" applyFont="1"/>
    <xf numFmtId="0" fontId="8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6" borderId="2" xfId="0" applyFont="1" applyFill="1" applyBorder="1"/>
    <xf numFmtId="0" fontId="0" fillId="6" borderId="2" xfId="0" applyFill="1" applyBorder="1" applyAlignment="1">
      <alignment wrapText="1"/>
    </xf>
    <xf numFmtId="165" fontId="0" fillId="6" borderId="2" xfId="0" applyNumberFormat="1" applyFill="1" applyBorder="1" applyAlignment="1">
      <alignment wrapText="1"/>
    </xf>
    <xf numFmtId="165" fontId="8" fillId="6" borderId="2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6" borderId="3" xfId="0" applyFont="1" applyFill="1" applyBorder="1"/>
    <xf numFmtId="0" fontId="0" fillId="6" borderId="3" xfId="0" applyFill="1" applyBorder="1" applyAlignment="1">
      <alignment wrapText="1"/>
    </xf>
    <xf numFmtId="165" fontId="0" fillId="6" borderId="3" xfId="0" applyNumberFormat="1" applyFill="1" applyBorder="1" applyAlignment="1">
      <alignment wrapText="1"/>
    </xf>
    <xf numFmtId="165" fontId="8" fillId="6" borderId="3" xfId="0" applyNumberFormat="1" applyFont="1" applyFill="1" applyBorder="1" applyAlignment="1">
      <alignment horizontal="right"/>
    </xf>
    <xf numFmtId="165" fontId="8" fillId="7" borderId="1" xfId="0" applyNumberFormat="1" applyFont="1" applyFill="1" applyBorder="1" applyAlignment="1">
      <alignment wrapText="1"/>
    </xf>
    <xf numFmtId="0" fontId="10" fillId="0" borderId="0" xfId="0" applyFont="1"/>
    <xf numFmtId="0" fontId="1" fillId="0" borderId="0" xfId="0" applyFont="1"/>
    <xf numFmtId="165" fontId="0" fillId="0" borderId="0" xfId="0" applyNumberFormat="1"/>
    <xf numFmtId="166" fontId="8" fillId="6" borderId="2" xfId="0" applyNumberFormat="1" applyFont="1" applyFill="1" applyBorder="1"/>
    <xf numFmtId="166" fontId="8" fillId="0" borderId="0" xfId="0" applyNumberFormat="1" applyFont="1"/>
    <xf numFmtId="166" fontId="8" fillId="6" borderId="3" xfId="0" applyNumberFormat="1" applyFont="1" applyFill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0" fontId="8" fillId="8" borderId="2" xfId="0" applyFont="1" applyFill="1" applyBorder="1"/>
    <xf numFmtId="166" fontId="8" fillId="8" borderId="2" xfId="0" applyNumberFormat="1" applyFont="1" applyFill="1" applyBorder="1"/>
    <xf numFmtId="164" fontId="1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0" fontId="8" fillId="6" borderId="4" xfId="0" applyFont="1" applyFill="1" applyBorder="1"/>
    <xf numFmtId="167" fontId="0" fillId="0" borderId="0" xfId="0" applyNumberFormat="1"/>
    <xf numFmtId="168" fontId="0" fillId="0" borderId="0" xfId="0" applyNumberFormat="1"/>
    <xf numFmtId="164" fontId="1" fillId="0" borderId="0" xfId="0" applyNumberFormat="1" applyFont="1"/>
    <xf numFmtId="0" fontId="8" fillId="6" borderId="5" xfId="0" applyFont="1" applyFill="1" applyBorder="1"/>
    <xf numFmtId="0" fontId="8" fillId="7" borderId="5" xfId="0" applyFont="1" applyFill="1" applyBorder="1"/>
    <xf numFmtId="16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wrapText="1"/>
    </xf>
    <xf numFmtId="0" fontId="0" fillId="0" borderId="0" xfId="0" applyAlignment="1">
      <alignment horizontal="left"/>
    </xf>
    <xf numFmtId="0" fontId="8" fillId="6" borderId="6" xfId="0" applyFont="1" applyFill="1" applyBorder="1"/>
    <xf numFmtId="0" fontId="8" fillId="6" borderId="7" xfId="0" applyFont="1" applyFill="1" applyBorder="1"/>
    <xf numFmtId="0" fontId="8" fillId="8" borderId="6" xfId="0" applyFont="1" applyFill="1" applyBorder="1"/>
    <xf numFmtId="17" fontId="8" fillId="0" borderId="0" xfId="0" applyNumberFormat="1" applyFont="1"/>
    <xf numFmtId="0" fontId="0" fillId="6" borderId="1" xfId="0" applyFill="1" applyBorder="1"/>
    <xf numFmtId="165" fontId="0" fillId="6" borderId="1" xfId="0" applyNumberFormat="1" applyFill="1" applyBorder="1"/>
    <xf numFmtId="165" fontId="0" fillId="7" borderId="1" xfId="0" applyNumberFormat="1" applyFill="1" applyBorder="1"/>
    <xf numFmtId="164" fontId="0" fillId="6" borderId="1" xfId="0" applyNumberFormat="1" applyFill="1" applyBorder="1"/>
    <xf numFmtId="0" fontId="0" fillId="6" borderId="2" xfId="0" applyFill="1" applyBorder="1"/>
    <xf numFmtId="164" fontId="0" fillId="6" borderId="2" xfId="0" applyNumberFormat="1" applyFill="1" applyBorder="1"/>
    <xf numFmtId="0" fontId="0" fillId="6" borderId="4" xfId="0" applyFill="1" applyBorder="1"/>
    <xf numFmtId="0" fontId="7" fillId="0" borderId="0" xfId="0" applyFont="1"/>
    <xf numFmtId="0" fontId="0" fillId="6" borderId="3" xfId="0" applyFill="1" applyBorder="1"/>
    <xf numFmtId="164" fontId="0" fillId="6" borderId="3" xfId="0" applyNumberFormat="1" applyFill="1" applyBorder="1"/>
    <xf numFmtId="0" fontId="0" fillId="8" borderId="2" xfId="0" applyFill="1" applyBorder="1"/>
    <xf numFmtId="164" fontId="0" fillId="8" borderId="2" xfId="0" applyNumberFormat="1" applyFill="1" applyBorder="1"/>
    <xf numFmtId="0" fontId="0" fillId="0" borderId="4" xfId="0" applyBorder="1"/>
    <xf numFmtId="0" fontId="8" fillId="9" borderId="1" xfId="0" applyFont="1" applyFill="1" applyBorder="1"/>
    <xf numFmtId="0" fontId="0" fillId="9" borderId="4" xfId="0" applyFill="1" applyBorder="1"/>
    <xf numFmtId="170" fontId="0" fillId="0" borderId="0" xfId="0" applyNumberFormat="1"/>
    <xf numFmtId="0" fontId="0" fillId="9" borderId="1" xfId="0" applyFill="1" applyBorder="1"/>
    <xf numFmtId="170" fontId="0" fillId="0" borderId="5" xfId="0" applyNumberFormat="1" applyBorder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workbookViewId="0"/>
  </sheetViews>
  <sheetFormatPr defaultColWidth="14.42578125" defaultRowHeight="15" customHeight="1"/>
  <cols>
    <col min="1" max="26" width="101.7109375" customWidth="1"/>
  </cols>
  <sheetData>
    <row r="1" spans="1:26" ht="15" customHeight="1">
      <c r="A1" s="77" t="s">
        <v>287</v>
      </c>
    </row>
    <row r="2" spans="1:2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7" t="s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hyperlinks>
    <hyperlink ref="A17" location="R&amp;D - small!A1" display="A smaller budget for an R&amp;D project - tab 2 (yellow)" xr:uid="{00000000-0004-0000-0000-000000000000}"/>
    <hyperlink ref="A18" location="Production &amp; tour - medium!A1" display="A medium-sized budget for a production and tour - tab 3 (green)" xr:uid="{00000000-0004-0000-0000-000001000000}"/>
    <hyperlink ref="A19" location="Audience development ideas!A1" display="A rough budget for workshops and audience development work - tab 4 (blue)" xr:uid="{00000000-0004-0000-0000-000002000000}"/>
    <hyperlink ref="A20" location="Totals for ACE!A1" display="A more complicated budget for a bigger indoor production over tabs 5, 6 and 7 (purple)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</sheetPr>
  <dimension ref="A1:J956"/>
  <sheetViews>
    <sheetView topLeftCell="A20" workbookViewId="0">
      <selection activeCell="B57" sqref="B57"/>
    </sheetView>
  </sheetViews>
  <sheetFormatPr defaultColWidth="14.42578125" defaultRowHeight="15" customHeight="1"/>
  <cols>
    <col min="1" max="1" width="27" customWidth="1"/>
    <col min="2" max="2" width="48.42578125" customWidth="1"/>
    <col min="3" max="3" width="12" customWidth="1"/>
    <col min="4" max="4" width="8.7109375" customWidth="1"/>
    <col min="5" max="5" width="11" customWidth="1"/>
    <col min="6" max="6" width="15.85546875" customWidth="1"/>
    <col min="7" max="7" width="22.42578125" customWidth="1"/>
    <col min="8" max="8" width="26.85546875" customWidth="1"/>
    <col min="9" max="9" width="35.42578125" customWidth="1"/>
    <col min="10" max="10" width="39.42578125" customWidth="1"/>
    <col min="11" max="29" width="8.7109375" customWidth="1"/>
  </cols>
  <sheetData>
    <row r="1" spans="1:10" ht="13.5" customHeight="1">
      <c r="A1" s="8" t="s">
        <v>17</v>
      </c>
      <c r="C1" s="9"/>
      <c r="D1" s="9"/>
      <c r="E1" s="9"/>
      <c r="F1" s="9"/>
      <c r="G1" s="9"/>
      <c r="H1" s="9"/>
      <c r="J1" s="10"/>
    </row>
    <row r="2" spans="1:10" ht="13.5" customHeight="1">
      <c r="A2" s="11" t="s">
        <v>18</v>
      </c>
      <c r="C2" s="9"/>
      <c r="D2" s="9"/>
      <c r="E2" s="9"/>
      <c r="F2" s="9"/>
      <c r="G2" s="9"/>
      <c r="H2" s="9"/>
      <c r="J2" s="10"/>
    </row>
    <row r="3" spans="1:10" ht="13.5" customHeight="1">
      <c r="A3" s="11"/>
      <c r="C3" s="9"/>
      <c r="D3" s="9"/>
      <c r="E3" s="9"/>
      <c r="F3" s="9"/>
      <c r="G3" s="9"/>
      <c r="H3" s="9"/>
      <c r="J3" s="10"/>
    </row>
    <row r="4" spans="1:10" ht="13.5" customHeight="1">
      <c r="A4" s="12"/>
      <c r="C4" s="9"/>
      <c r="D4" s="9"/>
      <c r="E4" s="9"/>
      <c r="F4" s="9"/>
      <c r="G4" s="9"/>
      <c r="H4" s="9"/>
      <c r="J4" s="10"/>
    </row>
    <row r="5" spans="1:10" ht="30" customHeight="1">
      <c r="A5" s="13" t="s">
        <v>19</v>
      </c>
      <c r="B5" s="13" t="s">
        <v>20</v>
      </c>
      <c r="C5" s="14" t="s">
        <v>21</v>
      </c>
      <c r="D5" s="13" t="s">
        <v>22</v>
      </c>
      <c r="E5" s="15" t="s">
        <v>23</v>
      </c>
      <c r="F5" s="14" t="s">
        <v>24</v>
      </c>
      <c r="G5" s="14"/>
      <c r="H5" s="16" t="s">
        <v>25</v>
      </c>
      <c r="I5" s="17" t="s">
        <v>26</v>
      </c>
      <c r="J5" s="10"/>
    </row>
    <row r="6" spans="1:10" ht="13.5" customHeight="1">
      <c r="A6" s="8"/>
      <c r="B6" s="8"/>
      <c r="C6" s="18"/>
      <c r="D6" s="8"/>
      <c r="E6" s="19"/>
      <c r="F6" s="18"/>
      <c r="G6" s="18"/>
      <c r="H6" s="18"/>
      <c r="I6" s="10"/>
      <c r="J6" s="10"/>
    </row>
    <row r="7" spans="1:10" ht="13.5" customHeight="1">
      <c r="A7" s="8"/>
      <c r="B7" t="s">
        <v>27</v>
      </c>
      <c r="C7" s="20">
        <v>500</v>
      </c>
      <c r="D7" s="10">
        <v>1</v>
      </c>
      <c r="E7" s="10" t="s">
        <v>28</v>
      </c>
      <c r="F7" s="21">
        <f t="shared" ref="F7:F9" si="0">C7*D7</f>
        <v>500</v>
      </c>
      <c r="G7" s="21"/>
      <c r="H7" s="11" t="s">
        <v>29</v>
      </c>
      <c r="I7" s="10"/>
      <c r="J7" s="10"/>
    </row>
    <row r="8" spans="1:10" ht="13.5" customHeight="1">
      <c r="A8" s="8"/>
      <c r="B8" t="s">
        <v>30</v>
      </c>
      <c r="C8" s="20">
        <v>500</v>
      </c>
      <c r="D8" s="10">
        <v>1</v>
      </c>
      <c r="E8" s="10" t="s">
        <v>31</v>
      </c>
      <c r="F8" s="21">
        <f t="shared" si="0"/>
        <v>500</v>
      </c>
      <c r="G8" s="21"/>
      <c r="H8" s="11" t="s">
        <v>29</v>
      </c>
      <c r="I8" s="10"/>
      <c r="J8" s="10"/>
    </row>
    <row r="9" spans="1:10" ht="13.5" customHeight="1">
      <c r="A9" s="8"/>
      <c r="B9" t="s">
        <v>32</v>
      </c>
      <c r="C9" s="20">
        <v>1000</v>
      </c>
      <c r="D9" s="10">
        <v>1</v>
      </c>
      <c r="E9" s="10" t="s">
        <v>31</v>
      </c>
      <c r="F9" s="21">
        <f t="shared" si="0"/>
        <v>1000</v>
      </c>
      <c r="G9" s="21"/>
      <c r="H9" s="11" t="s">
        <v>33</v>
      </c>
      <c r="I9" s="10"/>
      <c r="J9" s="10"/>
    </row>
    <row r="10" spans="1:10" ht="13.5" customHeight="1">
      <c r="A10" s="8"/>
      <c r="B10" t="s">
        <v>34</v>
      </c>
      <c r="C10" s="20"/>
      <c r="D10" s="10"/>
      <c r="E10" s="10" t="s">
        <v>35</v>
      </c>
      <c r="F10" s="21"/>
      <c r="G10" s="21"/>
      <c r="H10" s="21"/>
      <c r="I10" s="11" t="s">
        <v>36</v>
      </c>
      <c r="J10" s="10"/>
    </row>
    <row r="11" spans="1:10" ht="13.5" customHeight="1">
      <c r="A11" s="8"/>
      <c r="B11" t="s">
        <v>37</v>
      </c>
      <c r="C11" s="21">
        <f>F53-SUM(F7:F10)</f>
        <v>7753.9750000000004</v>
      </c>
      <c r="D11" s="22">
        <v>1</v>
      </c>
      <c r="E11" t="s">
        <v>31</v>
      </c>
      <c r="F11" s="21">
        <f>C11*D11</f>
        <v>7753.9750000000004</v>
      </c>
      <c r="G11" s="21"/>
      <c r="H11" s="21"/>
      <c r="I11" t="s">
        <v>38</v>
      </c>
      <c r="J11" s="10"/>
    </row>
    <row r="12" spans="1:10" ht="13.5" customHeight="1">
      <c r="A12" s="8"/>
      <c r="C12" s="21"/>
      <c r="D12" s="22"/>
      <c r="F12" s="21"/>
      <c r="G12" s="21"/>
      <c r="H12" s="21"/>
      <c r="I12" s="10"/>
      <c r="J12" s="10"/>
    </row>
    <row r="13" spans="1:10" ht="13.5" customHeight="1">
      <c r="A13" s="23" t="s">
        <v>39</v>
      </c>
      <c r="B13" s="24"/>
      <c r="C13" s="25"/>
      <c r="D13" s="24"/>
      <c r="E13" s="24"/>
      <c r="F13" s="26">
        <f>SUM(F6:F12)</f>
        <v>9753.9750000000004</v>
      </c>
      <c r="G13" s="27"/>
      <c r="H13" s="27"/>
      <c r="I13" s="10"/>
      <c r="J13" s="10"/>
    </row>
    <row r="14" spans="1:10" ht="13.5" customHeight="1">
      <c r="A14" s="28" t="s">
        <v>40</v>
      </c>
      <c r="B14" s="29"/>
      <c r="C14" s="30"/>
      <c r="D14" s="29"/>
      <c r="E14" s="29"/>
      <c r="F14" s="31">
        <v>0</v>
      </c>
      <c r="G14" s="27"/>
      <c r="H14" s="27"/>
      <c r="I14" s="10"/>
      <c r="J14" s="10"/>
    </row>
    <row r="15" spans="1:10" ht="13.5" customHeight="1">
      <c r="A15" s="28" t="s">
        <v>41</v>
      </c>
      <c r="B15" s="29"/>
      <c r="C15" s="30"/>
      <c r="D15" s="29"/>
      <c r="E15" s="29"/>
      <c r="F15" s="31">
        <f>F13-F14</f>
        <v>9753.9750000000004</v>
      </c>
      <c r="G15" s="27"/>
      <c r="H15" s="27"/>
      <c r="I15" s="10"/>
      <c r="J15" s="10"/>
    </row>
    <row r="16" spans="1:10" ht="13.5" customHeight="1">
      <c r="A16" s="8"/>
      <c r="B16" s="10"/>
      <c r="C16" s="20"/>
      <c r="D16" s="10"/>
      <c r="E16" s="10"/>
      <c r="F16" s="20"/>
      <c r="G16" s="20"/>
      <c r="H16" s="20"/>
      <c r="I16" s="10"/>
      <c r="J16" s="10"/>
    </row>
    <row r="17" spans="1:10" ht="45.75" customHeight="1">
      <c r="A17" s="13" t="s">
        <v>42</v>
      </c>
      <c r="B17" s="13" t="s">
        <v>20</v>
      </c>
      <c r="C17" s="14" t="s">
        <v>21</v>
      </c>
      <c r="D17" s="13" t="s">
        <v>22</v>
      </c>
      <c r="E17" s="15" t="s">
        <v>43</v>
      </c>
      <c r="F17" s="14" t="s">
        <v>24</v>
      </c>
      <c r="G17" s="32" t="s">
        <v>44</v>
      </c>
      <c r="H17" s="16" t="s">
        <v>25</v>
      </c>
      <c r="I17" s="17" t="s">
        <v>26</v>
      </c>
      <c r="J17" s="10"/>
    </row>
    <row r="18" spans="1:10" ht="13.5" customHeight="1">
      <c r="A18" s="8"/>
      <c r="B18" s="10"/>
      <c r="C18" s="20"/>
      <c r="D18" s="10"/>
      <c r="E18" s="10"/>
      <c r="F18" s="20"/>
      <c r="G18" s="20"/>
      <c r="H18" s="20"/>
      <c r="I18" s="10"/>
      <c r="J18" s="10"/>
    </row>
    <row r="19" spans="1:10" ht="13.5" customHeight="1">
      <c r="A19" s="8" t="s">
        <v>45</v>
      </c>
      <c r="B19" s="10" t="s">
        <v>46</v>
      </c>
      <c r="C19" s="20">
        <v>1000</v>
      </c>
      <c r="D19" s="10">
        <v>1</v>
      </c>
      <c r="E19" s="10">
        <v>1</v>
      </c>
      <c r="F19" s="21">
        <f t="shared" ref="F19:F34" si="1">C19*D19*E19</f>
        <v>1000</v>
      </c>
      <c r="G19" s="11">
        <v>950</v>
      </c>
      <c r="H19" s="11" t="s">
        <v>47</v>
      </c>
      <c r="J19" s="10"/>
    </row>
    <row r="20" spans="1:10" ht="13.5" customHeight="1">
      <c r="A20" s="33" t="s">
        <v>48</v>
      </c>
      <c r="B20" s="10" t="s">
        <v>49</v>
      </c>
      <c r="C20" s="20">
        <v>200</v>
      </c>
      <c r="D20" s="10">
        <v>1</v>
      </c>
      <c r="E20" s="10">
        <v>2</v>
      </c>
      <c r="F20" s="21">
        <f t="shared" si="1"/>
        <v>400</v>
      </c>
      <c r="G20" s="11"/>
      <c r="H20" s="11" t="s">
        <v>47</v>
      </c>
      <c r="I20" s="10"/>
      <c r="J20" s="10"/>
    </row>
    <row r="21" spans="1:10" ht="13.5" customHeight="1">
      <c r="A21" t="s">
        <v>50</v>
      </c>
      <c r="B21" s="10" t="s">
        <v>51</v>
      </c>
      <c r="C21" s="20">
        <v>500</v>
      </c>
      <c r="D21" s="10">
        <v>1</v>
      </c>
      <c r="E21" s="10">
        <v>1</v>
      </c>
      <c r="F21" s="21">
        <f t="shared" si="1"/>
        <v>500</v>
      </c>
      <c r="G21" s="11"/>
      <c r="H21" s="11" t="s">
        <v>47</v>
      </c>
      <c r="I21" s="10"/>
      <c r="J21" s="10"/>
    </row>
    <row r="22" spans="1:10" ht="13.5" customHeight="1">
      <c r="A22" s="8"/>
      <c r="B22" t="s">
        <v>52</v>
      </c>
      <c r="C22" s="21">
        <v>530</v>
      </c>
      <c r="D22" s="10">
        <v>1</v>
      </c>
      <c r="E22" s="10">
        <v>1</v>
      </c>
      <c r="F22" s="21">
        <f t="shared" si="1"/>
        <v>530</v>
      </c>
      <c r="G22" s="11"/>
      <c r="H22" s="11" t="s">
        <v>47</v>
      </c>
      <c r="I22" s="10"/>
      <c r="J22" s="10"/>
    </row>
    <row r="23" spans="1:10" ht="13.5" customHeight="1">
      <c r="A23" s="8"/>
      <c r="B23" s="10" t="s">
        <v>53</v>
      </c>
      <c r="C23" s="20">
        <v>600</v>
      </c>
      <c r="D23" s="10">
        <v>1</v>
      </c>
      <c r="E23" s="10">
        <v>2</v>
      </c>
      <c r="F23" s="21">
        <f t="shared" si="1"/>
        <v>1200</v>
      </c>
      <c r="G23" s="11"/>
      <c r="H23" s="11" t="s">
        <v>47</v>
      </c>
      <c r="I23" s="10"/>
      <c r="J23" s="10"/>
    </row>
    <row r="24" spans="1:10" ht="13.5" customHeight="1">
      <c r="A24" s="8"/>
      <c r="B24" s="10" t="s">
        <v>54</v>
      </c>
      <c r="C24" s="20">
        <v>500</v>
      </c>
      <c r="D24" s="10">
        <v>1</v>
      </c>
      <c r="E24" s="10">
        <v>1</v>
      </c>
      <c r="F24" s="21">
        <f t="shared" si="1"/>
        <v>500</v>
      </c>
      <c r="G24" s="11"/>
      <c r="H24" s="11" t="s">
        <v>47</v>
      </c>
      <c r="I24" s="10"/>
      <c r="J24" s="10"/>
    </row>
    <row r="25" spans="1:10" ht="13.5" customHeight="1">
      <c r="A25" s="8"/>
      <c r="B25" t="s">
        <v>55</v>
      </c>
      <c r="C25" s="21">
        <v>50</v>
      </c>
      <c r="D25" s="10">
        <v>1</v>
      </c>
      <c r="E25" s="10">
        <v>3</v>
      </c>
      <c r="F25" s="21">
        <f t="shared" si="1"/>
        <v>150</v>
      </c>
      <c r="G25" s="11"/>
      <c r="H25" s="11" t="s">
        <v>47</v>
      </c>
      <c r="I25" s="10"/>
      <c r="J25" s="10"/>
    </row>
    <row r="26" spans="1:10" ht="13.5" customHeight="1">
      <c r="A26" s="8"/>
      <c r="B26" s="34" t="s">
        <v>56</v>
      </c>
      <c r="C26" s="21">
        <v>0</v>
      </c>
      <c r="D26" s="10">
        <v>1</v>
      </c>
      <c r="E26" s="10">
        <v>3</v>
      </c>
      <c r="F26" s="21">
        <f t="shared" si="1"/>
        <v>0</v>
      </c>
      <c r="G26" s="11"/>
      <c r="H26" s="11" t="s">
        <v>47</v>
      </c>
      <c r="I26" s="10"/>
      <c r="J26" s="10"/>
    </row>
    <row r="27" spans="1:10" ht="13.5" customHeight="1">
      <c r="A27" s="8"/>
      <c r="B27" t="s">
        <v>57</v>
      </c>
      <c r="C27" s="21">
        <v>530</v>
      </c>
      <c r="D27" s="10">
        <v>1</v>
      </c>
      <c r="E27" s="10">
        <v>1</v>
      </c>
      <c r="F27" s="21">
        <f t="shared" si="1"/>
        <v>530</v>
      </c>
      <c r="G27" s="11"/>
      <c r="H27" s="11" t="s">
        <v>47</v>
      </c>
      <c r="I27" s="10"/>
      <c r="J27" s="10"/>
    </row>
    <row r="28" spans="1:10" ht="13.5" customHeight="1">
      <c r="A28" s="8"/>
      <c r="B28" t="s">
        <v>58</v>
      </c>
      <c r="C28" s="21">
        <v>1000</v>
      </c>
      <c r="D28" s="10">
        <v>1</v>
      </c>
      <c r="E28" s="10">
        <v>1</v>
      </c>
      <c r="F28" s="21">
        <f t="shared" si="1"/>
        <v>1000</v>
      </c>
      <c r="G28" s="11"/>
      <c r="H28" s="11" t="s">
        <v>59</v>
      </c>
      <c r="I28" s="10"/>
      <c r="J28" s="10"/>
    </row>
    <row r="29" spans="1:10" ht="13.5" customHeight="1">
      <c r="A29" s="8"/>
      <c r="B29" t="s">
        <v>60</v>
      </c>
      <c r="C29" s="21">
        <v>300</v>
      </c>
      <c r="D29" s="10">
        <v>1</v>
      </c>
      <c r="E29" s="10">
        <v>1</v>
      </c>
      <c r="F29" s="21">
        <f t="shared" si="1"/>
        <v>300</v>
      </c>
      <c r="G29" s="11"/>
      <c r="H29" s="11" t="s">
        <v>47</v>
      </c>
      <c r="I29" s="10"/>
      <c r="J29" s="10"/>
    </row>
    <row r="30" spans="1:10" ht="13.5" customHeight="1">
      <c r="A30" s="8"/>
      <c r="B30" s="34" t="s">
        <v>61</v>
      </c>
      <c r="C30" s="21">
        <v>10</v>
      </c>
      <c r="D30" s="10">
        <v>1</v>
      </c>
      <c r="E30" s="10">
        <v>1</v>
      </c>
      <c r="F30" s="21">
        <f t="shared" si="1"/>
        <v>10</v>
      </c>
      <c r="G30" s="11"/>
      <c r="H30" s="11" t="s">
        <v>47</v>
      </c>
      <c r="I30" s="10"/>
      <c r="J30" s="10"/>
    </row>
    <row r="31" spans="1:10" ht="13.5" customHeight="1">
      <c r="A31" s="8"/>
      <c r="B31" s="34" t="s">
        <v>62</v>
      </c>
      <c r="C31" s="21">
        <v>200</v>
      </c>
      <c r="D31" s="10">
        <v>1</v>
      </c>
      <c r="E31" s="10">
        <v>1</v>
      </c>
      <c r="F31" s="21">
        <f t="shared" si="1"/>
        <v>200</v>
      </c>
      <c r="G31" s="11"/>
      <c r="H31" s="11" t="s">
        <v>47</v>
      </c>
      <c r="I31" s="10"/>
      <c r="J31" s="10"/>
    </row>
    <row r="32" spans="1:10" ht="13.5" customHeight="1">
      <c r="A32" s="8"/>
      <c r="B32" t="s">
        <v>63</v>
      </c>
      <c r="C32" s="21">
        <v>200</v>
      </c>
      <c r="D32" s="10">
        <v>1</v>
      </c>
      <c r="E32" s="10">
        <v>1</v>
      </c>
      <c r="F32" s="21">
        <f t="shared" si="1"/>
        <v>200</v>
      </c>
      <c r="G32" s="11"/>
      <c r="H32" s="11" t="s">
        <v>47</v>
      </c>
      <c r="I32" s="10"/>
      <c r="J32" s="10"/>
    </row>
    <row r="33" spans="1:10" ht="13.5" customHeight="1">
      <c r="A33" s="8"/>
      <c r="B33" t="s">
        <v>64</v>
      </c>
      <c r="C33" s="21">
        <v>1000</v>
      </c>
      <c r="D33" s="10">
        <v>1</v>
      </c>
      <c r="E33" s="10">
        <v>1</v>
      </c>
      <c r="F33" s="21">
        <f t="shared" si="1"/>
        <v>1000</v>
      </c>
      <c r="G33" s="11"/>
      <c r="H33" s="11" t="s">
        <v>47</v>
      </c>
      <c r="I33" s="10"/>
      <c r="J33" s="10"/>
    </row>
    <row r="34" spans="1:10" ht="13.5" customHeight="1">
      <c r="A34" s="8"/>
      <c r="B34" t="s">
        <v>65</v>
      </c>
      <c r="C34" s="21">
        <v>50</v>
      </c>
      <c r="D34" s="10">
        <v>1</v>
      </c>
      <c r="E34" s="10">
        <v>1</v>
      </c>
      <c r="F34" s="21">
        <f t="shared" si="1"/>
        <v>50</v>
      </c>
      <c r="G34" s="11"/>
      <c r="H34" s="11" t="s">
        <v>66</v>
      </c>
      <c r="I34" s="10"/>
      <c r="J34" s="10"/>
    </row>
    <row r="35" spans="1:10" ht="13.5" customHeight="1">
      <c r="A35" s="8"/>
      <c r="B35" s="34" t="s">
        <v>67</v>
      </c>
      <c r="I35" s="10"/>
      <c r="J35" s="10"/>
    </row>
    <row r="36" spans="1:10" ht="13.5" customHeight="1">
      <c r="A36" s="8"/>
      <c r="C36" s="35"/>
      <c r="F36" s="21"/>
      <c r="G36" s="21"/>
      <c r="H36" s="21"/>
    </row>
    <row r="37" spans="1:10" ht="13.5" customHeight="1">
      <c r="A37" s="8"/>
      <c r="B37" t="s">
        <v>68</v>
      </c>
      <c r="C37" s="35">
        <v>25</v>
      </c>
      <c r="D37">
        <v>1</v>
      </c>
      <c r="E37">
        <v>1</v>
      </c>
      <c r="F37" s="21">
        <f>C37*D37*E37</f>
        <v>25</v>
      </c>
      <c r="G37" s="11"/>
      <c r="H37" s="11" t="s">
        <v>47</v>
      </c>
    </row>
    <row r="38" spans="1:10" ht="13.5" customHeight="1">
      <c r="A38" s="8"/>
      <c r="C38" s="35"/>
      <c r="F38" s="21"/>
      <c r="G38" s="21"/>
      <c r="H38" s="21"/>
    </row>
    <row r="39" spans="1:10" ht="13.5" customHeight="1">
      <c r="A39" s="8" t="s">
        <v>69</v>
      </c>
      <c r="B39" t="s">
        <v>70</v>
      </c>
      <c r="C39" s="21">
        <v>500</v>
      </c>
      <c r="D39" s="10">
        <v>1</v>
      </c>
      <c r="E39" s="10">
        <v>1</v>
      </c>
      <c r="F39" s="21">
        <f t="shared" ref="F39:F42" si="2">C39*D39*E39</f>
        <v>500</v>
      </c>
      <c r="G39" s="11"/>
      <c r="H39" s="11" t="s">
        <v>71</v>
      </c>
      <c r="I39" s="10"/>
      <c r="J39" s="10"/>
    </row>
    <row r="40" spans="1:10" ht="13.5" customHeight="1">
      <c r="A40" s="8"/>
      <c r="B40" t="s">
        <v>72</v>
      </c>
      <c r="C40" s="21">
        <v>200</v>
      </c>
      <c r="D40" s="10">
        <v>1</v>
      </c>
      <c r="E40" s="10">
        <v>1</v>
      </c>
      <c r="F40" s="21">
        <f t="shared" si="2"/>
        <v>200</v>
      </c>
      <c r="G40" s="11"/>
      <c r="H40" s="11" t="s">
        <v>59</v>
      </c>
      <c r="I40" s="10"/>
      <c r="J40" s="10"/>
    </row>
    <row r="41" spans="1:10" ht="13.5" customHeight="1">
      <c r="A41" s="8"/>
      <c r="B41" t="s">
        <v>73</v>
      </c>
      <c r="C41" s="21">
        <v>150</v>
      </c>
      <c r="D41" s="10">
        <v>1</v>
      </c>
      <c r="E41" s="10">
        <v>1</v>
      </c>
      <c r="F41" s="21">
        <f t="shared" si="2"/>
        <v>150</v>
      </c>
      <c r="G41" s="11"/>
      <c r="H41" s="11" t="s">
        <v>71</v>
      </c>
      <c r="I41" s="10"/>
      <c r="J41" s="10"/>
    </row>
    <row r="42" spans="1:10" ht="13.5" customHeight="1">
      <c r="A42" s="8"/>
      <c r="B42" t="s">
        <v>74</v>
      </c>
      <c r="C42" s="21"/>
      <c r="D42" s="10">
        <v>1</v>
      </c>
      <c r="E42" s="10">
        <v>1</v>
      </c>
      <c r="F42" s="21">
        <f t="shared" si="2"/>
        <v>0</v>
      </c>
      <c r="G42" s="11"/>
      <c r="H42" s="11" t="s">
        <v>71</v>
      </c>
      <c r="I42" s="10"/>
      <c r="J42" s="10"/>
    </row>
    <row r="43" spans="1:10" ht="13.5" customHeight="1">
      <c r="C43" s="21"/>
      <c r="D43" s="10"/>
      <c r="E43" s="10"/>
      <c r="F43" s="21"/>
      <c r="G43" s="11"/>
      <c r="H43" s="11"/>
      <c r="I43" s="10"/>
      <c r="J43" s="10"/>
    </row>
    <row r="44" spans="1:10" ht="13.5" customHeight="1">
      <c r="C44" s="21"/>
      <c r="D44" s="10"/>
      <c r="E44" s="10"/>
      <c r="F44" s="21"/>
      <c r="G44" s="11"/>
      <c r="H44" s="11"/>
      <c r="I44" s="10"/>
      <c r="J44" s="10"/>
    </row>
    <row r="45" spans="1:10" ht="13.5" customHeight="1">
      <c r="A45" s="8" t="s">
        <v>75</v>
      </c>
      <c r="B45" s="34" t="s">
        <v>76</v>
      </c>
      <c r="C45" s="21">
        <v>0</v>
      </c>
      <c r="D45" s="10">
        <v>1</v>
      </c>
      <c r="E45" s="10">
        <v>1</v>
      </c>
      <c r="F45" s="21">
        <f t="shared" ref="F45:F46" si="3">C45*D45*E45</f>
        <v>0</v>
      </c>
      <c r="G45" s="34"/>
      <c r="H45" s="34" t="s">
        <v>77</v>
      </c>
      <c r="J45" s="10"/>
    </row>
    <row r="46" spans="1:10" ht="13.5" customHeight="1">
      <c r="A46" s="33" t="s">
        <v>78</v>
      </c>
      <c r="B46" t="s">
        <v>79</v>
      </c>
      <c r="C46" s="21">
        <v>0</v>
      </c>
      <c r="D46" s="10">
        <v>1</v>
      </c>
      <c r="E46" s="10">
        <v>1</v>
      </c>
      <c r="F46" s="21">
        <f t="shared" si="3"/>
        <v>0</v>
      </c>
      <c r="G46" s="11"/>
      <c r="H46" s="11" t="s">
        <v>80</v>
      </c>
      <c r="I46" s="11" t="s">
        <v>81</v>
      </c>
      <c r="J46" s="10"/>
    </row>
    <row r="47" spans="1:10" ht="13.5" customHeight="1">
      <c r="A47" s="8"/>
      <c r="C47" s="21"/>
      <c r="D47" s="10"/>
      <c r="E47" s="10"/>
      <c r="F47" s="21"/>
      <c r="G47" s="11"/>
      <c r="H47" s="11"/>
      <c r="I47" s="10"/>
      <c r="J47" s="10"/>
    </row>
    <row r="48" spans="1:10" ht="13.5" customHeight="1">
      <c r="A48" s="8" t="s">
        <v>82</v>
      </c>
      <c r="B48" t="s">
        <v>83</v>
      </c>
      <c r="C48" s="21">
        <f>SUM(F19:F46)*0.1</f>
        <v>844.5</v>
      </c>
      <c r="D48" s="10">
        <v>1</v>
      </c>
      <c r="E48" s="10">
        <v>1</v>
      </c>
      <c r="F48" s="21">
        <f>C48*D48*E48</f>
        <v>844.5</v>
      </c>
      <c r="G48" s="11"/>
      <c r="H48" s="11" t="s">
        <v>66</v>
      </c>
      <c r="I48" s="11" t="s">
        <v>84</v>
      </c>
      <c r="J48" s="10"/>
    </row>
    <row r="49" spans="1:10" ht="13.5" customHeight="1">
      <c r="A49" s="8"/>
      <c r="B49" s="10"/>
      <c r="C49" s="20"/>
      <c r="D49" s="10"/>
      <c r="E49" s="10"/>
      <c r="F49" s="21"/>
      <c r="G49" s="21"/>
      <c r="H49" s="21"/>
      <c r="I49" t="s">
        <v>85</v>
      </c>
      <c r="J49" s="10"/>
    </row>
    <row r="50" spans="1:10" ht="13.5" customHeight="1">
      <c r="A50" s="8"/>
      <c r="B50" s="10"/>
      <c r="C50" s="20"/>
      <c r="D50" s="10"/>
      <c r="E50" s="10"/>
      <c r="F50" s="21"/>
      <c r="G50" s="21"/>
      <c r="H50" s="21"/>
      <c r="I50" s="10"/>
      <c r="J50" s="10"/>
    </row>
    <row r="51" spans="1:10" ht="13.5" customHeight="1">
      <c r="A51" s="8" t="s">
        <v>86</v>
      </c>
      <c r="B51" t="s">
        <v>87</v>
      </c>
      <c r="C51" s="35">
        <f>SUM(F19:F50)*0.05</f>
        <v>464.47500000000002</v>
      </c>
      <c r="D51" s="22">
        <v>1</v>
      </c>
      <c r="E51" s="22">
        <v>1</v>
      </c>
      <c r="F51" s="21">
        <f>C51*D51*E51</f>
        <v>464.47500000000002</v>
      </c>
      <c r="G51" s="11"/>
      <c r="H51" s="11" t="s">
        <v>47</v>
      </c>
      <c r="I51" s="11" t="s">
        <v>84</v>
      </c>
      <c r="J51" s="10"/>
    </row>
    <row r="52" spans="1:10" ht="13.5" customHeight="1">
      <c r="A52" s="8"/>
      <c r="B52" s="10"/>
      <c r="C52" s="20"/>
      <c r="D52" s="10"/>
      <c r="E52" s="10"/>
      <c r="F52" s="20"/>
      <c r="G52" s="20"/>
      <c r="H52" s="20"/>
      <c r="I52" s="10"/>
      <c r="J52" s="10"/>
    </row>
    <row r="53" spans="1:10" ht="13.5" customHeight="1">
      <c r="A53" s="23" t="s">
        <v>88</v>
      </c>
      <c r="B53" s="23"/>
      <c r="C53" s="23"/>
      <c r="D53" s="23"/>
      <c r="E53" s="23"/>
      <c r="F53" s="36">
        <f>SUM(F19:F51)</f>
        <v>9753.9750000000004</v>
      </c>
      <c r="G53" s="37"/>
      <c r="H53" s="37"/>
      <c r="J53" s="10"/>
    </row>
    <row r="54" spans="1:10" ht="13.5" customHeight="1">
      <c r="A54" s="8"/>
      <c r="B54" s="8"/>
      <c r="C54" s="8"/>
      <c r="D54" s="8"/>
      <c r="E54" s="8"/>
      <c r="F54" s="37"/>
      <c r="G54" s="37"/>
      <c r="H54" s="37"/>
      <c r="J54" s="10"/>
    </row>
    <row r="55" spans="1:10" ht="13.5" customHeight="1">
      <c r="A55" s="23" t="s">
        <v>89</v>
      </c>
      <c r="B55" s="23"/>
      <c r="C55" s="23"/>
      <c r="D55" s="23"/>
      <c r="E55" s="23"/>
      <c r="F55" s="36">
        <f>SUMIF(H:H,"Support in kind",F:F)</f>
        <v>0</v>
      </c>
      <c r="G55" s="37"/>
      <c r="H55" s="37"/>
      <c r="I55" s="35"/>
      <c r="J55" s="10"/>
    </row>
    <row r="56" spans="1:10" ht="13.5" customHeight="1">
      <c r="A56" s="28" t="s">
        <v>90</v>
      </c>
      <c r="B56" s="28"/>
      <c r="C56" s="28"/>
      <c r="D56" s="28"/>
      <c r="E56" s="28"/>
      <c r="F56" s="38">
        <f>F53-F55</f>
        <v>9753.9750000000004</v>
      </c>
      <c r="G56" s="37"/>
      <c r="H56" s="37"/>
      <c r="J56" s="10"/>
    </row>
    <row r="57" spans="1:10" ht="13.5" customHeight="1">
      <c r="F57" s="39"/>
      <c r="G57" s="39"/>
      <c r="H57" s="39"/>
      <c r="I57" s="40"/>
      <c r="J57" s="10"/>
    </row>
    <row r="58" spans="1:10" ht="13.5" customHeight="1">
      <c r="F58" s="39"/>
      <c r="G58" s="39"/>
      <c r="H58" s="39"/>
      <c r="J58" s="10"/>
    </row>
    <row r="59" spans="1:10" ht="13.5" customHeight="1">
      <c r="A59" s="41" t="s">
        <v>91</v>
      </c>
      <c r="B59" s="41"/>
      <c r="C59" s="41"/>
      <c r="D59" s="41"/>
      <c r="E59" s="41"/>
      <c r="F59" s="42">
        <f>F15-F56</f>
        <v>0</v>
      </c>
      <c r="G59" s="37"/>
      <c r="H59" s="37"/>
      <c r="I59" t="s">
        <v>92</v>
      </c>
      <c r="J59" s="10"/>
    </row>
    <row r="60" spans="1:10" ht="13.5" customHeight="1">
      <c r="C60" t="s">
        <v>93</v>
      </c>
      <c r="J60" s="10"/>
    </row>
    <row r="61" spans="1:10" ht="13.5" customHeight="1">
      <c r="J61" s="10"/>
    </row>
    <row r="62" spans="1:10" ht="13.5" customHeight="1">
      <c r="J62" s="10"/>
    </row>
    <row r="63" spans="1:10" ht="13.5" customHeight="1">
      <c r="J63" s="10"/>
    </row>
    <row r="64" spans="1:10" ht="13.5" customHeight="1">
      <c r="J64" s="10"/>
    </row>
    <row r="65" spans="10:10" ht="13.5" customHeight="1">
      <c r="J65" s="10"/>
    </row>
    <row r="66" spans="10:10" ht="13.5" customHeight="1">
      <c r="J66" s="10"/>
    </row>
    <row r="67" spans="10:10" ht="13.5" customHeight="1">
      <c r="J67" s="10"/>
    </row>
    <row r="68" spans="10:10" ht="13.5" customHeight="1">
      <c r="J68" s="10"/>
    </row>
    <row r="69" spans="10:10" ht="13.5" customHeight="1">
      <c r="J69" s="10"/>
    </row>
    <row r="70" spans="10:10" ht="13.5" customHeight="1">
      <c r="J70" s="10"/>
    </row>
    <row r="71" spans="10:10" ht="13.5" customHeight="1">
      <c r="J71" s="10"/>
    </row>
    <row r="72" spans="10:10" ht="13.5" customHeight="1">
      <c r="J72" s="10"/>
    </row>
    <row r="73" spans="10:10" ht="13.5" customHeight="1">
      <c r="J73" s="10"/>
    </row>
    <row r="74" spans="10:10" ht="13.5" customHeight="1">
      <c r="J74" s="10"/>
    </row>
    <row r="75" spans="10:10" ht="13.5" customHeight="1">
      <c r="J75" s="10"/>
    </row>
    <row r="76" spans="10:10" ht="13.5" customHeight="1">
      <c r="J76" s="10"/>
    </row>
    <row r="77" spans="10:10" ht="13.5" customHeight="1">
      <c r="J77" s="10"/>
    </row>
    <row r="78" spans="10:10" ht="13.5" customHeight="1">
      <c r="J78" s="10"/>
    </row>
    <row r="79" spans="10:10" ht="13.5" customHeight="1">
      <c r="J79" s="10"/>
    </row>
    <row r="80" spans="10:10" ht="13.5" customHeight="1">
      <c r="J80" s="10"/>
    </row>
    <row r="81" spans="10:10" ht="13.5" customHeight="1">
      <c r="J81" s="10"/>
    </row>
    <row r="82" spans="10:10" ht="13.5" customHeight="1">
      <c r="J82" s="10"/>
    </row>
    <row r="83" spans="10:10" ht="13.5" customHeight="1">
      <c r="J83" s="10"/>
    </row>
    <row r="84" spans="10:10" ht="13.5" customHeight="1">
      <c r="J84" s="10"/>
    </row>
    <row r="85" spans="10:10" ht="13.5" customHeight="1">
      <c r="J85" s="10"/>
    </row>
    <row r="86" spans="10:10" ht="13.5" customHeight="1">
      <c r="J86" s="10"/>
    </row>
    <row r="87" spans="10:10" ht="13.5" customHeight="1">
      <c r="J87" s="10"/>
    </row>
    <row r="88" spans="10:10" ht="13.5" customHeight="1">
      <c r="J88" s="10"/>
    </row>
    <row r="89" spans="10:10" ht="13.5" customHeight="1">
      <c r="J89" s="10"/>
    </row>
    <row r="90" spans="10:10" ht="13.5" customHeight="1">
      <c r="J90" s="10"/>
    </row>
    <row r="91" spans="10:10" ht="13.5" customHeight="1">
      <c r="J91" s="10"/>
    </row>
    <row r="92" spans="10:10" ht="13.5" customHeight="1">
      <c r="J92" s="10"/>
    </row>
    <row r="93" spans="10:10" ht="13.5" customHeight="1">
      <c r="J93" s="10"/>
    </row>
    <row r="94" spans="10:10" ht="13.5" customHeight="1">
      <c r="J94" s="10"/>
    </row>
    <row r="95" spans="10:10" ht="13.5" customHeight="1">
      <c r="J95" s="10"/>
    </row>
    <row r="96" spans="10:10" ht="13.5" customHeight="1">
      <c r="J96" s="10"/>
    </row>
    <row r="97" spans="10:10" ht="13.5" customHeight="1">
      <c r="J97" s="10"/>
    </row>
    <row r="98" spans="10:10" ht="13.5" customHeight="1">
      <c r="J98" s="10"/>
    </row>
    <row r="99" spans="10:10" ht="13.5" customHeight="1">
      <c r="J99" s="10"/>
    </row>
    <row r="100" spans="10:10" ht="13.5" customHeight="1">
      <c r="J100" s="10"/>
    </row>
    <row r="101" spans="10:10" ht="13.5" customHeight="1">
      <c r="J101" s="10"/>
    </row>
    <row r="102" spans="10:10" ht="13.5" customHeight="1">
      <c r="J102" s="10"/>
    </row>
    <row r="103" spans="10:10" ht="13.5" customHeight="1">
      <c r="J103" s="10"/>
    </row>
    <row r="104" spans="10:10" ht="13.5" customHeight="1">
      <c r="J104" s="10"/>
    </row>
    <row r="105" spans="10:10" ht="13.5" customHeight="1">
      <c r="J105" s="10"/>
    </row>
    <row r="106" spans="10:10" ht="13.5" customHeight="1">
      <c r="J106" s="10"/>
    </row>
    <row r="107" spans="10:10" ht="13.5" customHeight="1">
      <c r="J107" s="10"/>
    </row>
    <row r="108" spans="10:10" ht="13.5" customHeight="1">
      <c r="J108" s="10"/>
    </row>
    <row r="109" spans="10:10" ht="13.5" customHeight="1">
      <c r="J109" s="10"/>
    </row>
    <row r="110" spans="10:10" ht="13.5" customHeight="1">
      <c r="J110" s="10"/>
    </row>
    <row r="111" spans="10:10" ht="13.5" customHeight="1">
      <c r="J111" s="10"/>
    </row>
    <row r="112" spans="10:10" ht="13.5" customHeight="1">
      <c r="J112" s="10"/>
    </row>
    <row r="113" spans="10:10" ht="13.5" customHeight="1">
      <c r="J113" s="10"/>
    </row>
    <row r="114" spans="10:10" ht="13.5" customHeight="1">
      <c r="J114" s="10"/>
    </row>
    <row r="115" spans="10:10" ht="13.5" customHeight="1">
      <c r="J115" s="10"/>
    </row>
    <row r="116" spans="10:10" ht="13.5" customHeight="1">
      <c r="J116" s="10"/>
    </row>
    <row r="117" spans="10:10" ht="13.5" customHeight="1">
      <c r="J117" s="10"/>
    </row>
    <row r="118" spans="10:10" ht="13.5" customHeight="1">
      <c r="J118" s="10"/>
    </row>
    <row r="119" spans="10:10" ht="13.5" customHeight="1">
      <c r="J119" s="10"/>
    </row>
    <row r="120" spans="10:10" ht="13.5" customHeight="1">
      <c r="J120" s="10"/>
    </row>
    <row r="121" spans="10:10" ht="13.5" customHeight="1">
      <c r="J121" s="10"/>
    </row>
    <row r="122" spans="10:10" ht="13.5" customHeight="1">
      <c r="J122" s="10"/>
    </row>
    <row r="123" spans="10:10" ht="13.5" customHeight="1">
      <c r="J123" s="10"/>
    </row>
    <row r="124" spans="10:10" ht="13.5" customHeight="1">
      <c r="J124" s="10"/>
    </row>
    <row r="125" spans="10:10" ht="13.5" customHeight="1">
      <c r="J125" s="10"/>
    </row>
    <row r="126" spans="10:10" ht="13.5" customHeight="1">
      <c r="J126" s="10"/>
    </row>
    <row r="127" spans="10:10" ht="13.5" customHeight="1">
      <c r="J127" s="10"/>
    </row>
    <row r="128" spans="10:10" ht="13.5" customHeight="1">
      <c r="J128" s="10"/>
    </row>
    <row r="129" spans="10:10" ht="13.5" customHeight="1">
      <c r="J129" s="10"/>
    </row>
    <row r="130" spans="10:10" ht="13.5" customHeight="1">
      <c r="J130" s="10"/>
    </row>
    <row r="131" spans="10:10" ht="13.5" customHeight="1">
      <c r="J131" s="10"/>
    </row>
    <row r="132" spans="10:10" ht="13.5" customHeight="1">
      <c r="J132" s="10"/>
    </row>
    <row r="133" spans="10:10" ht="13.5" customHeight="1">
      <c r="J133" s="10"/>
    </row>
    <row r="134" spans="10:10" ht="13.5" customHeight="1">
      <c r="J134" s="10"/>
    </row>
    <row r="135" spans="10:10" ht="13.5" customHeight="1">
      <c r="J135" s="10"/>
    </row>
    <row r="136" spans="10:10" ht="13.5" customHeight="1">
      <c r="J136" s="10"/>
    </row>
    <row r="137" spans="10:10" ht="13.5" customHeight="1">
      <c r="J137" s="10"/>
    </row>
    <row r="138" spans="10:10" ht="13.5" customHeight="1">
      <c r="J138" s="10"/>
    </row>
    <row r="139" spans="10:10" ht="13.5" customHeight="1">
      <c r="J139" s="10"/>
    </row>
    <row r="140" spans="10:10" ht="13.5" customHeight="1">
      <c r="J140" s="10"/>
    </row>
    <row r="141" spans="10:10" ht="13.5" customHeight="1">
      <c r="J141" s="10"/>
    </row>
    <row r="142" spans="10:10" ht="13.5" customHeight="1">
      <c r="J142" s="10"/>
    </row>
    <row r="143" spans="10:10" ht="13.5" customHeight="1">
      <c r="J143" s="10"/>
    </row>
    <row r="144" spans="10:10" ht="13.5" customHeight="1">
      <c r="J144" s="10"/>
    </row>
    <row r="145" spans="10:10" ht="13.5" customHeight="1">
      <c r="J145" s="10"/>
    </row>
    <row r="146" spans="10:10" ht="13.5" customHeight="1">
      <c r="J146" s="10"/>
    </row>
    <row r="147" spans="10:10" ht="13.5" customHeight="1">
      <c r="J147" s="10"/>
    </row>
    <row r="148" spans="10:10" ht="13.5" customHeight="1">
      <c r="J148" s="10"/>
    </row>
    <row r="149" spans="10:10" ht="13.5" customHeight="1">
      <c r="J149" s="10"/>
    </row>
    <row r="150" spans="10:10" ht="13.5" customHeight="1">
      <c r="J150" s="10"/>
    </row>
    <row r="151" spans="10:10" ht="13.5" customHeight="1">
      <c r="J151" s="10"/>
    </row>
    <row r="152" spans="10:10" ht="13.5" customHeight="1">
      <c r="J152" s="10"/>
    </row>
    <row r="153" spans="10:10" ht="13.5" customHeight="1">
      <c r="J153" s="10"/>
    </row>
    <row r="154" spans="10:10" ht="13.5" customHeight="1">
      <c r="J154" s="10"/>
    </row>
    <row r="155" spans="10:10" ht="13.5" customHeight="1">
      <c r="J155" s="10"/>
    </row>
    <row r="156" spans="10:10" ht="13.5" customHeight="1">
      <c r="J156" s="10"/>
    </row>
    <row r="157" spans="10:10" ht="13.5" customHeight="1">
      <c r="J157" s="10"/>
    </row>
    <row r="158" spans="10:10" ht="13.5" customHeight="1">
      <c r="J158" s="10"/>
    </row>
    <row r="159" spans="10:10" ht="13.5" customHeight="1">
      <c r="J159" s="10"/>
    </row>
    <row r="160" spans="10:10" ht="13.5" customHeight="1">
      <c r="J160" s="10"/>
    </row>
    <row r="161" spans="10:10" ht="13.5" customHeight="1">
      <c r="J161" s="10"/>
    </row>
    <row r="162" spans="10:10" ht="13.5" customHeight="1">
      <c r="J162" s="10"/>
    </row>
    <row r="163" spans="10:10" ht="13.5" customHeight="1">
      <c r="J163" s="10"/>
    </row>
    <row r="164" spans="10:10" ht="13.5" customHeight="1">
      <c r="J164" s="10"/>
    </row>
    <row r="165" spans="10:10" ht="13.5" customHeight="1">
      <c r="J165" s="10"/>
    </row>
    <row r="166" spans="10:10" ht="13.5" customHeight="1">
      <c r="J166" s="10"/>
    </row>
    <row r="167" spans="10:10" ht="13.5" customHeight="1">
      <c r="J167" s="10"/>
    </row>
    <row r="168" spans="10:10" ht="13.5" customHeight="1">
      <c r="J168" s="10"/>
    </row>
    <row r="169" spans="10:10" ht="13.5" customHeight="1">
      <c r="J169" s="10"/>
    </row>
    <row r="170" spans="10:10" ht="13.5" customHeight="1">
      <c r="J170" s="10"/>
    </row>
    <row r="171" spans="10:10" ht="13.5" customHeight="1">
      <c r="J171" s="10"/>
    </row>
    <row r="172" spans="10:10" ht="13.5" customHeight="1">
      <c r="J172" s="10"/>
    </row>
    <row r="173" spans="10:10" ht="13.5" customHeight="1">
      <c r="J173" s="10"/>
    </row>
    <row r="174" spans="10:10" ht="13.5" customHeight="1">
      <c r="J174" s="10"/>
    </row>
    <row r="175" spans="10:10" ht="13.5" customHeight="1">
      <c r="J175" s="10"/>
    </row>
    <row r="176" spans="10:10" ht="13.5" customHeight="1">
      <c r="J176" s="10"/>
    </row>
    <row r="177" spans="10:10" ht="13.5" customHeight="1">
      <c r="J177" s="10"/>
    </row>
    <row r="178" spans="10:10" ht="13.5" customHeight="1">
      <c r="J178" s="10"/>
    </row>
    <row r="179" spans="10:10" ht="13.5" customHeight="1">
      <c r="J179" s="10"/>
    </row>
    <row r="180" spans="10:10" ht="13.5" customHeight="1">
      <c r="J180" s="10"/>
    </row>
    <row r="181" spans="10:10" ht="13.5" customHeight="1">
      <c r="J181" s="10"/>
    </row>
    <row r="182" spans="10:10" ht="13.5" customHeight="1">
      <c r="J182" s="10"/>
    </row>
    <row r="183" spans="10:10" ht="13.5" customHeight="1">
      <c r="J183" s="10"/>
    </row>
    <row r="184" spans="10:10" ht="13.5" customHeight="1">
      <c r="J184" s="10"/>
    </row>
    <row r="185" spans="10:10" ht="13.5" customHeight="1">
      <c r="J185" s="10"/>
    </row>
    <row r="186" spans="10:10" ht="13.5" customHeight="1">
      <c r="J186" s="10"/>
    </row>
    <row r="187" spans="10:10" ht="13.5" customHeight="1">
      <c r="J187" s="10"/>
    </row>
    <row r="188" spans="10:10" ht="13.5" customHeight="1">
      <c r="J188" s="10"/>
    </row>
    <row r="189" spans="10:10" ht="13.5" customHeight="1">
      <c r="J189" s="10"/>
    </row>
    <row r="190" spans="10:10" ht="13.5" customHeight="1">
      <c r="J190" s="10"/>
    </row>
    <row r="191" spans="10:10" ht="13.5" customHeight="1">
      <c r="J191" s="10"/>
    </row>
    <row r="192" spans="10:10" ht="13.5" customHeight="1">
      <c r="J192" s="10"/>
    </row>
    <row r="193" spans="10:10" ht="13.5" customHeight="1">
      <c r="J193" s="10"/>
    </row>
    <row r="194" spans="10:10" ht="13.5" customHeight="1">
      <c r="J194" s="10"/>
    </row>
    <row r="195" spans="10:10" ht="13.5" customHeight="1">
      <c r="J195" s="10"/>
    </row>
    <row r="196" spans="10:10" ht="13.5" customHeight="1">
      <c r="J196" s="10"/>
    </row>
    <row r="197" spans="10:10" ht="13.5" customHeight="1">
      <c r="J197" s="10"/>
    </row>
    <row r="198" spans="10:10" ht="13.5" customHeight="1">
      <c r="J198" s="10"/>
    </row>
    <row r="199" spans="10:10" ht="13.5" customHeight="1">
      <c r="J199" s="10"/>
    </row>
    <row r="200" spans="10:10" ht="13.5" customHeight="1">
      <c r="J200" s="10"/>
    </row>
    <row r="201" spans="10:10" ht="13.5" customHeight="1">
      <c r="J201" s="10"/>
    </row>
    <row r="202" spans="10:10" ht="13.5" customHeight="1">
      <c r="J202" s="10"/>
    </row>
    <row r="203" spans="10:10" ht="13.5" customHeight="1">
      <c r="J203" s="10"/>
    </row>
    <row r="204" spans="10:10" ht="13.5" customHeight="1">
      <c r="J204" s="10"/>
    </row>
    <row r="205" spans="10:10" ht="13.5" customHeight="1">
      <c r="J205" s="10"/>
    </row>
    <row r="206" spans="10:10" ht="13.5" customHeight="1">
      <c r="J206" s="10"/>
    </row>
    <row r="207" spans="10:10" ht="13.5" customHeight="1">
      <c r="J207" s="10"/>
    </row>
    <row r="208" spans="10:10" ht="13.5" customHeight="1">
      <c r="J208" s="10"/>
    </row>
    <row r="209" spans="10:10" ht="13.5" customHeight="1">
      <c r="J209" s="10"/>
    </row>
    <row r="210" spans="10:10" ht="13.5" customHeight="1">
      <c r="J210" s="10"/>
    </row>
    <row r="211" spans="10:10" ht="13.5" customHeight="1">
      <c r="J211" s="10"/>
    </row>
    <row r="212" spans="10:10" ht="13.5" customHeight="1">
      <c r="J212" s="10"/>
    </row>
    <row r="213" spans="10:10" ht="13.5" customHeight="1">
      <c r="J213" s="10"/>
    </row>
    <row r="214" spans="10:10" ht="13.5" customHeight="1">
      <c r="J214" s="10"/>
    </row>
    <row r="215" spans="10:10" ht="13.5" customHeight="1">
      <c r="J215" s="10"/>
    </row>
    <row r="216" spans="10:10" ht="13.5" customHeight="1">
      <c r="J216" s="10"/>
    </row>
    <row r="217" spans="10:10" ht="13.5" customHeight="1">
      <c r="J217" s="10"/>
    </row>
    <row r="218" spans="10:10" ht="13.5" customHeight="1">
      <c r="J218" s="10"/>
    </row>
    <row r="219" spans="10:10" ht="13.5" customHeight="1">
      <c r="J219" s="10"/>
    </row>
    <row r="220" spans="10:10" ht="13.5" customHeight="1">
      <c r="J220" s="10"/>
    </row>
    <row r="221" spans="10:10" ht="13.5" customHeight="1">
      <c r="J221" s="10"/>
    </row>
    <row r="222" spans="10:10" ht="13.5" customHeight="1">
      <c r="J222" s="10"/>
    </row>
    <row r="223" spans="10:10" ht="13.5" customHeight="1">
      <c r="J223" s="10"/>
    </row>
    <row r="224" spans="10:10" ht="13.5" customHeight="1">
      <c r="J224" s="10"/>
    </row>
    <row r="225" spans="10:10" ht="13.5" customHeight="1">
      <c r="J225" s="10"/>
    </row>
    <row r="226" spans="10:10" ht="13.5" customHeight="1">
      <c r="J226" s="10"/>
    </row>
    <row r="227" spans="10:10" ht="13.5" customHeight="1">
      <c r="J227" s="10"/>
    </row>
    <row r="228" spans="10:10" ht="13.5" customHeight="1">
      <c r="J228" s="10"/>
    </row>
    <row r="229" spans="10:10" ht="13.5" customHeight="1">
      <c r="J229" s="10"/>
    </row>
    <row r="230" spans="10:10" ht="13.5" customHeight="1">
      <c r="J230" s="10"/>
    </row>
    <row r="231" spans="10:10" ht="13.5" customHeight="1">
      <c r="J231" s="10"/>
    </row>
    <row r="232" spans="10:10" ht="13.5" customHeight="1">
      <c r="J232" s="10"/>
    </row>
    <row r="233" spans="10:10" ht="13.5" customHeight="1">
      <c r="J233" s="10"/>
    </row>
    <row r="234" spans="10:10" ht="13.5" customHeight="1">
      <c r="J234" s="10"/>
    </row>
    <row r="235" spans="10:10" ht="13.5" customHeight="1">
      <c r="J235" s="10"/>
    </row>
    <row r="236" spans="10:10" ht="13.5" customHeight="1">
      <c r="J236" s="10"/>
    </row>
    <row r="237" spans="10:10" ht="13.5" customHeight="1">
      <c r="J237" s="10"/>
    </row>
    <row r="238" spans="10:10" ht="13.5" customHeight="1">
      <c r="J238" s="10"/>
    </row>
    <row r="239" spans="10:10" ht="13.5" customHeight="1">
      <c r="J239" s="10"/>
    </row>
    <row r="240" spans="10:10" ht="13.5" customHeight="1">
      <c r="J240" s="10"/>
    </row>
    <row r="241" spans="10:10" ht="13.5" customHeight="1">
      <c r="J241" s="10"/>
    </row>
    <row r="242" spans="10:10" ht="13.5" customHeight="1">
      <c r="J242" s="10"/>
    </row>
    <row r="243" spans="10:10" ht="13.5" customHeight="1">
      <c r="J243" s="10"/>
    </row>
    <row r="244" spans="10:10" ht="13.5" customHeight="1">
      <c r="J244" s="10"/>
    </row>
    <row r="245" spans="10:10" ht="13.5" customHeight="1">
      <c r="J245" s="10"/>
    </row>
    <row r="246" spans="10:10" ht="13.5" customHeight="1">
      <c r="J246" s="10"/>
    </row>
    <row r="247" spans="10:10" ht="13.5" customHeight="1">
      <c r="J247" s="10"/>
    </row>
    <row r="248" spans="10:10" ht="13.5" customHeight="1">
      <c r="J248" s="10"/>
    </row>
    <row r="249" spans="10:10" ht="13.5" customHeight="1">
      <c r="J249" s="10"/>
    </row>
    <row r="250" spans="10:10" ht="13.5" customHeight="1">
      <c r="J250" s="10"/>
    </row>
    <row r="251" spans="10:10" ht="13.5" customHeight="1">
      <c r="J251" s="10"/>
    </row>
    <row r="252" spans="10:10" ht="13.5" customHeight="1">
      <c r="J252" s="10"/>
    </row>
    <row r="253" spans="10:10" ht="13.5" customHeight="1">
      <c r="J253" s="10"/>
    </row>
    <row r="254" spans="10:10" ht="13.5" customHeight="1">
      <c r="J254" s="10"/>
    </row>
    <row r="255" spans="10:10" ht="13.5" customHeight="1">
      <c r="J255" s="10"/>
    </row>
    <row r="256" spans="10:10" ht="13.5" customHeight="1">
      <c r="J256" s="10"/>
    </row>
    <row r="257" spans="10:10" ht="13.5" customHeight="1">
      <c r="J257" s="10"/>
    </row>
    <row r="258" spans="10:10" ht="13.5" customHeight="1">
      <c r="J258" s="10"/>
    </row>
    <row r="259" spans="10:10" ht="13.5" customHeight="1">
      <c r="J259" s="10"/>
    </row>
    <row r="260" spans="10:10" ht="13.5" customHeight="1">
      <c r="J260" s="10"/>
    </row>
    <row r="261" spans="10:10" ht="13.5" customHeight="1">
      <c r="J261" s="10"/>
    </row>
    <row r="262" spans="10:10" ht="13.5" customHeight="1">
      <c r="J262" s="10"/>
    </row>
    <row r="263" spans="10:10" ht="13.5" customHeight="1">
      <c r="J263" s="10"/>
    </row>
    <row r="264" spans="10:10" ht="13.5" customHeight="1">
      <c r="J264" s="10"/>
    </row>
    <row r="265" spans="10:10" ht="13.5" customHeight="1">
      <c r="J265" s="10"/>
    </row>
    <row r="266" spans="10:10" ht="13.5" customHeight="1">
      <c r="J266" s="10"/>
    </row>
    <row r="267" spans="10:10" ht="13.5" customHeight="1">
      <c r="J267" s="10"/>
    </row>
    <row r="268" spans="10:10" ht="13.5" customHeight="1">
      <c r="J268" s="10"/>
    </row>
    <row r="269" spans="10:10" ht="13.5" customHeight="1">
      <c r="J269" s="10"/>
    </row>
    <row r="270" spans="10:10" ht="13.5" customHeight="1">
      <c r="J270" s="10"/>
    </row>
    <row r="271" spans="10:10" ht="13.5" customHeight="1">
      <c r="J271" s="10"/>
    </row>
    <row r="272" spans="10:10" ht="13.5" customHeight="1">
      <c r="J272" s="10"/>
    </row>
    <row r="273" spans="10:10" ht="13.5" customHeight="1">
      <c r="J273" s="10"/>
    </row>
    <row r="274" spans="10:10" ht="13.5" customHeight="1">
      <c r="J274" s="10"/>
    </row>
    <row r="275" spans="10:10" ht="13.5" customHeight="1">
      <c r="J275" s="10"/>
    </row>
    <row r="276" spans="10:10" ht="13.5" customHeight="1">
      <c r="J276" s="10"/>
    </row>
    <row r="277" spans="10:10" ht="13.5" customHeight="1">
      <c r="J277" s="10"/>
    </row>
    <row r="278" spans="10:10" ht="13.5" customHeight="1">
      <c r="J278" s="10"/>
    </row>
    <row r="279" spans="10:10" ht="13.5" customHeight="1">
      <c r="J279" s="10"/>
    </row>
    <row r="280" spans="10:10" ht="13.5" customHeight="1">
      <c r="J280" s="10"/>
    </row>
    <row r="281" spans="10:10" ht="13.5" customHeight="1">
      <c r="J281" s="10"/>
    </row>
    <row r="282" spans="10:10" ht="13.5" customHeight="1">
      <c r="J282" s="10"/>
    </row>
    <row r="283" spans="10:10" ht="13.5" customHeight="1">
      <c r="J283" s="10"/>
    </row>
    <row r="284" spans="10:10" ht="13.5" customHeight="1">
      <c r="J284" s="10"/>
    </row>
    <row r="285" spans="10:10" ht="13.5" customHeight="1">
      <c r="J285" s="10"/>
    </row>
    <row r="286" spans="10:10" ht="13.5" customHeight="1">
      <c r="J286" s="10"/>
    </row>
    <row r="287" spans="10:10" ht="13.5" customHeight="1">
      <c r="J287" s="10"/>
    </row>
    <row r="288" spans="10:10" ht="13.5" customHeight="1">
      <c r="J288" s="10"/>
    </row>
    <row r="289" spans="10:10" ht="13.5" customHeight="1">
      <c r="J289" s="10"/>
    </row>
    <row r="290" spans="10:10" ht="13.5" customHeight="1">
      <c r="J290" s="10"/>
    </row>
    <row r="291" spans="10:10" ht="13.5" customHeight="1">
      <c r="J291" s="10"/>
    </row>
    <row r="292" spans="10:10" ht="13.5" customHeight="1">
      <c r="J292" s="10"/>
    </row>
    <row r="293" spans="10:10" ht="13.5" customHeight="1">
      <c r="J293" s="10"/>
    </row>
    <row r="294" spans="10:10" ht="13.5" customHeight="1">
      <c r="J294" s="10"/>
    </row>
    <row r="295" spans="10:10" ht="13.5" customHeight="1">
      <c r="J295" s="10"/>
    </row>
    <row r="296" spans="10:10" ht="13.5" customHeight="1">
      <c r="J296" s="10"/>
    </row>
    <row r="297" spans="10:10" ht="13.5" customHeight="1">
      <c r="J297" s="10"/>
    </row>
    <row r="298" spans="10:10" ht="13.5" customHeight="1">
      <c r="J298" s="10"/>
    </row>
    <row r="299" spans="10:10" ht="13.5" customHeight="1">
      <c r="J299" s="10"/>
    </row>
    <row r="300" spans="10:10" ht="13.5" customHeight="1">
      <c r="J300" s="10"/>
    </row>
    <row r="301" spans="10:10" ht="13.5" customHeight="1">
      <c r="J301" s="10"/>
    </row>
    <row r="302" spans="10:10" ht="13.5" customHeight="1">
      <c r="J302" s="10"/>
    </row>
    <row r="303" spans="10:10" ht="13.5" customHeight="1">
      <c r="J303" s="10"/>
    </row>
    <row r="304" spans="10:10" ht="13.5" customHeight="1">
      <c r="J304" s="10"/>
    </row>
    <row r="305" spans="10:10" ht="13.5" customHeight="1">
      <c r="J305" s="10"/>
    </row>
    <row r="306" spans="10:10" ht="13.5" customHeight="1">
      <c r="J306" s="10"/>
    </row>
    <row r="307" spans="10:10" ht="13.5" customHeight="1">
      <c r="J307" s="10"/>
    </row>
    <row r="308" spans="10:10" ht="13.5" customHeight="1">
      <c r="J308" s="10"/>
    </row>
    <row r="309" spans="10:10" ht="13.5" customHeight="1">
      <c r="J309" s="10"/>
    </row>
    <row r="310" spans="10:10" ht="13.5" customHeight="1">
      <c r="J310" s="10"/>
    </row>
    <row r="311" spans="10:10" ht="13.5" customHeight="1">
      <c r="J311" s="10"/>
    </row>
    <row r="312" spans="10:10" ht="13.5" customHeight="1">
      <c r="J312" s="10"/>
    </row>
    <row r="313" spans="10:10" ht="13.5" customHeight="1">
      <c r="J313" s="10"/>
    </row>
    <row r="314" spans="10:10" ht="13.5" customHeight="1">
      <c r="J314" s="10"/>
    </row>
    <row r="315" spans="10:10" ht="13.5" customHeight="1">
      <c r="J315" s="10"/>
    </row>
    <row r="316" spans="10:10" ht="13.5" customHeight="1">
      <c r="J316" s="10"/>
    </row>
    <row r="317" spans="10:10" ht="13.5" customHeight="1">
      <c r="J317" s="10"/>
    </row>
    <row r="318" spans="10:10" ht="13.5" customHeight="1">
      <c r="J318" s="10"/>
    </row>
    <row r="319" spans="10:10" ht="13.5" customHeight="1">
      <c r="J319" s="10"/>
    </row>
    <row r="320" spans="10:10" ht="13.5" customHeight="1">
      <c r="J320" s="10"/>
    </row>
    <row r="321" spans="10:10" ht="13.5" customHeight="1">
      <c r="J321" s="10"/>
    </row>
    <row r="322" spans="10:10" ht="13.5" customHeight="1">
      <c r="J322" s="10"/>
    </row>
    <row r="323" spans="10:10" ht="13.5" customHeight="1">
      <c r="J323" s="10"/>
    </row>
    <row r="324" spans="10:10" ht="13.5" customHeight="1">
      <c r="J324" s="10"/>
    </row>
    <row r="325" spans="10:10" ht="13.5" customHeight="1">
      <c r="J325" s="10"/>
    </row>
    <row r="326" spans="10:10" ht="13.5" customHeight="1">
      <c r="J326" s="10"/>
    </row>
    <row r="327" spans="10:10" ht="13.5" customHeight="1">
      <c r="J327" s="10"/>
    </row>
    <row r="328" spans="10:10" ht="13.5" customHeight="1">
      <c r="J328" s="10"/>
    </row>
    <row r="329" spans="10:10" ht="13.5" customHeight="1">
      <c r="J329" s="10"/>
    </row>
    <row r="330" spans="10:10" ht="13.5" customHeight="1">
      <c r="J330" s="10"/>
    </row>
    <row r="331" spans="10:10" ht="13.5" customHeight="1">
      <c r="J331" s="10"/>
    </row>
    <row r="332" spans="10:10" ht="13.5" customHeight="1">
      <c r="J332" s="10"/>
    </row>
    <row r="333" spans="10:10" ht="13.5" customHeight="1">
      <c r="J333" s="10"/>
    </row>
    <row r="334" spans="10:10" ht="13.5" customHeight="1">
      <c r="J334" s="10"/>
    </row>
    <row r="335" spans="10:10" ht="13.5" customHeight="1">
      <c r="J335" s="10"/>
    </row>
    <row r="336" spans="10:10" ht="13.5" customHeight="1">
      <c r="J336" s="10"/>
    </row>
    <row r="337" spans="10:10" ht="13.5" customHeight="1">
      <c r="J337" s="10"/>
    </row>
    <row r="338" spans="10:10" ht="13.5" customHeight="1">
      <c r="J338" s="10"/>
    </row>
    <row r="339" spans="10:10" ht="13.5" customHeight="1">
      <c r="J339" s="10"/>
    </row>
    <row r="340" spans="10:10" ht="13.5" customHeight="1">
      <c r="J340" s="10"/>
    </row>
    <row r="341" spans="10:10" ht="13.5" customHeight="1">
      <c r="J341" s="10"/>
    </row>
    <row r="342" spans="10:10" ht="13.5" customHeight="1">
      <c r="J342" s="10"/>
    </row>
    <row r="343" spans="10:10" ht="13.5" customHeight="1">
      <c r="J343" s="10"/>
    </row>
    <row r="344" spans="10:10" ht="13.5" customHeight="1">
      <c r="J344" s="10"/>
    </row>
    <row r="345" spans="10:10" ht="13.5" customHeight="1">
      <c r="J345" s="10"/>
    </row>
    <row r="346" spans="10:10" ht="13.5" customHeight="1">
      <c r="J346" s="10"/>
    </row>
    <row r="347" spans="10:10" ht="13.5" customHeight="1">
      <c r="J347" s="10"/>
    </row>
    <row r="348" spans="10:10" ht="13.5" customHeight="1">
      <c r="J348" s="10"/>
    </row>
    <row r="349" spans="10:10" ht="13.5" customHeight="1">
      <c r="J349" s="10"/>
    </row>
    <row r="350" spans="10:10" ht="13.5" customHeight="1">
      <c r="J350" s="10"/>
    </row>
    <row r="351" spans="10:10" ht="13.5" customHeight="1">
      <c r="J351" s="10"/>
    </row>
    <row r="352" spans="10:10" ht="13.5" customHeight="1">
      <c r="J352" s="10"/>
    </row>
    <row r="353" spans="10:10" ht="13.5" customHeight="1">
      <c r="J353" s="10"/>
    </row>
    <row r="354" spans="10:10" ht="13.5" customHeight="1">
      <c r="J354" s="10"/>
    </row>
    <row r="355" spans="10:10" ht="13.5" customHeight="1">
      <c r="J355" s="10"/>
    </row>
    <row r="356" spans="10:10" ht="13.5" customHeight="1">
      <c r="J356" s="10"/>
    </row>
    <row r="357" spans="10:10" ht="13.5" customHeight="1">
      <c r="J357" s="10"/>
    </row>
    <row r="358" spans="10:10" ht="13.5" customHeight="1">
      <c r="J358" s="10"/>
    </row>
    <row r="359" spans="10:10" ht="13.5" customHeight="1">
      <c r="J359" s="10"/>
    </row>
    <row r="360" spans="10:10" ht="13.5" customHeight="1">
      <c r="J360" s="10"/>
    </row>
    <row r="361" spans="10:10" ht="13.5" customHeight="1">
      <c r="J361" s="10"/>
    </row>
    <row r="362" spans="10:10" ht="13.5" customHeight="1">
      <c r="J362" s="10"/>
    </row>
    <row r="363" spans="10:10" ht="13.5" customHeight="1">
      <c r="J363" s="10"/>
    </row>
    <row r="364" spans="10:10" ht="13.5" customHeight="1">
      <c r="J364" s="10"/>
    </row>
    <row r="365" spans="10:10" ht="13.5" customHeight="1">
      <c r="J365" s="10"/>
    </row>
    <row r="366" spans="10:10" ht="13.5" customHeight="1">
      <c r="J366" s="10"/>
    </row>
    <row r="367" spans="10:10" ht="13.5" customHeight="1">
      <c r="J367" s="10"/>
    </row>
    <row r="368" spans="10:10" ht="13.5" customHeight="1">
      <c r="J368" s="10"/>
    </row>
    <row r="369" spans="10:10" ht="13.5" customHeight="1">
      <c r="J369" s="10"/>
    </row>
    <row r="370" spans="10:10" ht="13.5" customHeight="1">
      <c r="J370" s="10"/>
    </row>
    <row r="371" spans="10:10" ht="13.5" customHeight="1">
      <c r="J371" s="10"/>
    </row>
    <row r="372" spans="10:10" ht="13.5" customHeight="1">
      <c r="J372" s="10"/>
    </row>
    <row r="373" spans="10:10" ht="13.5" customHeight="1">
      <c r="J373" s="10"/>
    </row>
    <row r="374" spans="10:10" ht="13.5" customHeight="1">
      <c r="J374" s="10"/>
    </row>
    <row r="375" spans="10:10" ht="13.5" customHeight="1">
      <c r="J375" s="10"/>
    </row>
    <row r="376" spans="10:10" ht="13.5" customHeight="1">
      <c r="J376" s="10"/>
    </row>
    <row r="377" spans="10:10" ht="13.5" customHeight="1">
      <c r="J377" s="10"/>
    </row>
    <row r="378" spans="10:10" ht="13.5" customHeight="1">
      <c r="J378" s="10"/>
    </row>
    <row r="379" spans="10:10" ht="13.5" customHeight="1">
      <c r="J379" s="10"/>
    </row>
    <row r="380" spans="10:10" ht="13.5" customHeight="1">
      <c r="J380" s="10"/>
    </row>
    <row r="381" spans="10:10" ht="13.5" customHeight="1">
      <c r="J381" s="10"/>
    </row>
    <row r="382" spans="10:10" ht="13.5" customHeight="1">
      <c r="J382" s="10"/>
    </row>
    <row r="383" spans="10:10" ht="13.5" customHeight="1">
      <c r="J383" s="10"/>
    </row>
    <row r="384" spans="10:10" ht="13.5" customHeight="1">
      <c r="J384" s="10"/>
    </row>
    <row r="385" spans="10:10" ht="13.5" customHeight="1">
      <c r="J385" s="10"/>
    </row>
    <row r="386" spans="10:10" ht="13.5" customHeight="1">
      <c r="J386" s="10"/>
    </row>
    <row r="387" spans="10:10" ht="13.5" customHeight="1">
      <c r="J387" s="10"/>
    </row>
    <row r="388" spans="10:10" ht="13.5" customHeight="1">
      <c r="J388" s="10"/>
    </row>
    <row r="389" spans="10:10" ht="13.5" customHeight="1">
      <c r="J389" s="10"/>
    </row>
    <row r="390" spans="10:10" ht="13.5" customHeight="1">
      <c r="J390" s="10"/>
    </row>
    <row r="391" spans="10:10" ht="13.5" customHeight="1">
      <c r="J391" s="10"/>
    </row>
    <row r="392" spans="10:10" ht="13.5" customHeight="1">
      <c r="J392" s="10"/>
    </row>
    <row r="393" spans="10:10" ht="13.5" customHeight="1">
      <c r="J393" s="10"/>
    </row>
    <row r="394" spans="10:10" ht="13.5" customHeight="1">
      <c r="J394" s="10"/>
    </row>
    <row r="395" spans="10:10" ht="13.5" customHeight="1">
      <c r="J395" s="10"/>
    </row>
    <row r="396" spans="10:10" ht="13.5" customHeight="1">
      <c r="J396" s="10"/>
    </row>
    <row r="397" spans="10:10" ht="13.5" customHeight="1">
      <c r="J397" s="10"/>
    </row>
    <row r="398" spans="10:10" ht="13.5" customHeight="1">
      <c r="J398" s="10"/>
    </row>
    <row r="399" spans="10:10" ht="13.5" customHeight="1">
      <c r="J399" s="10"/>
    </row>
    <row r="400" spans="10:10" ht="13.5" customHeight="1">
      <c r="J400" s="10"/>
    </row>
    <row r="401" spans="10:10" ht="13.5" customHeight="1">
      <c r="J401" s="10"/>
    </row>
    <row r="402" spans="10:10" ht="13.5" customHeight="1">
      <c r="J402" s="10"/>
    </row>
    <row r="403" spans="10:10" ht="13.5" customHeight="1">
      <c r="J403" s="10"/>
    </row>
    <row r="404" spans="10:10" ht="13.5" customHeight="1">
      <c r="J404" s="10"/>
    </row>
    <row r="405" spans="10:10" ht="13.5" customHeight="1">
      <c r="J405" s="10"/>
    </row>
    <row r="406" spans="10:10" ht="13.5" customHeight="1">
      <c r="J406" s="10"/>
    </row>
    <row r="407" spans="10:10" ht="13.5" customHeight="1">
      <c r="J407" s="10"/>
    </row>
    <row r="408" spans="10:10" ht="13.5" customHeight="1">
      <c r="J408" s="10"/>
    </row>
    <row r="409" spans="10:10" ht="13.5" customHeight="1">
      <c r="J409" s="10"/>
    </row>
    <row r="410" spans="10:10" ht="13.5" customHeight="1">
      <c r="J410" s="10"/>
    </row>
    <row r="411" spans="10:10" ht="13.5" customHeight="1">
      <c r="J411" s="10"/>
    </row>
    <row r="412" spans="10:10" ht="13.5" customHeight="1">
      <c r="J412" s="10"/>
    </row>
    <row r="413" spans="10:10" ht="13.5" customHeight="1">
      <c r="J413" s="10"/>
    </row>
    <row r="414" spans="10:10" ht="13.5" customHeight="1">
      <c r="J414" s="10"/>
    </row>
    <row r="415" spans="10:10" ht="13.5" customHeight="1">
      <c r="J415" s="10"/>
    </row>
    <row r="416" spans="10:10" ht="13.5" customHeight="1">
      <c r="J416" s="10"/>
    </row>
    <row r="417" spans="10:10" ht="13.5" customHeight="1">
      <c r="J417" s="10"/>
    </row>
    <row r="418" spans="10:10" ht="13.5" customHeight="1">
      <c r="J418" s="10"/>
    </row>
    <row r="419" spans="10:10" ht="13.5" customHeight="1">
      <c r="J419" s="10"/>
    </row>
    <row r="420" spans="10:10" ht="13.5" customHeight="1">
      <c r="J420" s="10"/>
    </row>
    <row r="421" spans="10:10" ht="13.5" customHeight="1">
      <c r="J421" s="10"/>
    </row>
    <row r="422" spans="10:10" ht="13.5" customHeight="1">
      <c r="J422" s="10"/>
    </row>
    <row r="423" spans="10:10" ht="13.5" customHeight="1">
      <c r="J423" s="10"/>
    </row>
    <row r="424" spans="10:10" ht="13.5" customHeight="1">
      <c r="J424" s="10"/>
    </row>
    <row r="425" spans="10:10" ht="13.5" customHeight="1">
      <c r="J425" s="10"/>
    </row>
    <row r="426" spans="10:10" ht="13.5" customHeight="1">
      <c r="J426" s="10"/>
    </row>
    <row r="427" spans="10:10" ht="13.5" customHeight="1">
      <c r="J427" s="10"/>
    </row>
    <row r="428" spans="10:10" ht="13.5" customHeight="1">
      <c r="J428" s="10"/>
    </row>
    <row r="429" spans="10:10" ht="13.5" customHeight="1">
      <c r="J429" s="10"/>
    </row>
    <row r="430" spans="10:10" ht="13.5" customHeight="1">
      <c r="J430" s="10"/>
    </row>
    <row r="431" spans="10:10" ht="13.5" customHeight="1">
      <c r="J431" s="10"/>
    </row>
    <row r="432" spans="10:10" ht="13.5" customHeight="1">
      <c r="J432" s="10"/>
    </row>
    <row r="433" spans="10:10" ht="13.5" customHeight="1">
      <c r="J433" s="10"/>
    </row>
    <row r="434" spans="10:10" ht="13.5" customHeight="1">
      <c r="J434" s="10"/>
    </row>
    <row r="435" spans="10:10" ht="13.5" customHeight="1">
      <c r="J435" s="10"/>
    </row>
    <row r="436" spans="10:10" ht="13.5" customHeight="1">
      <c r="J436" s="10"/>
    </row>
    <row r="437" spans="10:10" ht="13.5" customHeight="1">
      <c r="J437" s="10"/>
    </row>
    <row r="438" spans="10:10" ht="13.5" customHeight="1">
      <c r="J438" s="10"/>
    </row>
    <row r="439" spans="10:10" ht="13.5" customHeight="1">
      <c r="J439" s="10"/>
    </row>
    <row r="440" spans="10:10" ht="13.5" customHeight="1">
      <c r="J440" s="10"/>
    </row>
    <row r="441" spans="10:10" ht="13.5" customHeight="1">
      <c r="J441" s="10"/>
    </row>
    <row r="442" spans="10:10" ht="13.5" customHeight="1">
      <c r="J442" s="10"/>
    </row>
    <row r="443" spans="10:10" ht="13.5" customHeight="1">
      <c r="J443" s="10"/>
    </row>
    <row r="444" spans="10:10" ht="13.5" customHeight="1">
      <c r="J444" s="10"/>
    </row>
    <row r="445" spans="10:10" ht="13.5" customHeight="1">
      <c r="J445" s="10"/>
    </row>
    <row r="446" spans="10:10" ht="13.5" customHeight="1">
      <c r="J446" s="10"/>
    </row>
    <row r="447" spans="10:10" ht="13.5" customHeight="1">
      <c r="J447" s="10"/>
    </row>
    <row r="448" spans="10:10" ht="13.5" customHeight="1">
      <c r="J448" s="10"/>
    </row>
    <row r="449" spans="10:10" ht="13.5" customHeight="1">
      <c r="J449" s="10"/>
    </row>
    <row r="450" spans="10:10" ht="13.5" customHeight="1">
      <c r="J450" s="10"/>
    </row>
    <row r="451" spans="10:10" ht="13.5" customHeight="1">
      <c r="J451" s="10"/>
    </row>
    <row r="452" spans="10:10" ht="13.5" customHeight="1">
      <c r="J452" s="10"/>
    </row>
    <row r="453" spans="10:10" ht="13.5" customHeight="1">
      <c r="J453" s="10"/>
    </row>
    <row r="454" spans="10:10" ht="13.5" customHeight="1">
      <c r="J454" s="10"/>
    </row>
    <row r="455" spans="10:10" ht="13.5" customHeight="1">
      <c r="J455" s="10"/>
    </row>
    <row r="456" spans="10:10" ht="13.5" customHeight="1">
      <c r="J456" s="10"/>
    </row>
    <row r="457" spans="10:10" ht="13.5" customHeight="1">
      <c r="J457" s="10"/>
    </row>
    <row r="458" spans="10:10" ht="13.5" customHeight="1">
      <c r="J458" s="10"/>
    </row>
    <row r="459" spans="10:10" ht="13.5" customHeight="1">
      <c r="J459" s="10"/>
    </row>
    <row r="460" spans="10:10" ht="13.5" customHeight="1">
      <c r="J460" s="10"/>
    </row>
    <row r="461" spans="10:10" ht="13.5" customHeight="1">
      <c r="J461" s="10"/>
    </row>
    <row r="462" spans="10:10" ht="13.5" customHeight="1">
      <c r="J462" s="10"/>
    </row>
    <row r="463" spans="10:10" ht="13.5" customHeight="1">
      <c r="J463" s="10"/>
    </row>
    <row r="464" spans="10:10" ht="13.5" customHeight="1">
      <c r="J464" s="10"/>
    </row>
    <row r="465" spans="10:10" ht="13.5" customHeight="1">
      <c r="J465" s="10"/>
    </row>
    <row r="466" spans="10:10" ht="13.5" customHeight="1">
      <c r="J466" s="10"/>
    </row>
    <row r="467" spans="10:10" ht="13.5" customHeight="1">
      <c r="J467" s="10"/>
    </row>
    <row r="468" spans="10:10" ht="13.5" customHeight="1">
      <c r="J468" s="10"/>
    </row>
    <row r="469" spans="10:10" ht="13.5" customHeight="1">
      <c r="J469" s="10"/>
    </row>
    <row r="470" spans="10:10" ht="13.5" customHeight="1">
      <c r="J470" s="10"/>
    </row>
    <row r="471" spans="10:10" ht="13.5" customHeight="1">
      <c r="J471" s="10"/>
    </row>
    <row r="472" spans="10:10" ht="13.5" customHeight="1">
      <c r="J472" s="10"/>
    </row>
    <row r="473" spans="10:10" ht="13.5" customHeight="1">
      <c r="J473" s="10"/>
    </row>
    <row r="474" spans="10:10" ht="13.5" customHeight="1">
      <c r="J474" s="10"/>
    </row>
    <row r="475" spans="10:10" ht="13.5" customHeight="1">
      <c r="J475" s="10"/>
    </row>
    <row r="476" spans="10:10" ht="13.5" customHeight="1">
      <c r="J476" s="10"/>
    </row>
    <row r="477" spans="10:10" ht="13.5" customHeight="1">
      <c r="J477" s="10"/>
    </row>
    <row r="478" spans="10:10" ht="13.5" customHeight="1">
      <c r="J478" s="10"/>
    </row>
    <row r="479" spans="10:10" ht="13.5" customHeight="1">
      <c r="J479" s="10"/>
    </row>
    <row r="480" spans="10:10" ht="13.5" customHeight="1">
      <c r="J480" s="10"/>
    </row>
    <row r="481" spans="10:10" ht="13.5" customHeight="1">
      <c r="J481" s="10"/>
    </row>
    <row r="482" spans="10:10" ht="13.5" customHeight="1">
      <c r="J482" s="10"/>
    </row>
    <row r="483" spans="10:10" ht="13.5" customHeight="1">
      <c r="J483" s="10"/>
    </row>
    <row r="484" spans="10:10" ht="13.5" customHeight="1">
      <c r="J484" s="10"/>
    </row>
    <row r="485" spans="10:10" ht="13.5" customHeight="1">
      <c r="J485" s="10"/>
    </row>
    <row r="486" spans="10:10" ht="13.5" customHeight="1">
      <c r="J486" s="10"/>
    </row>
    <row r="487" spans="10:10" ht="13.5" customHeight="1">
      <c r="J487" s="10"/>
    </row>
    <row r="488" spans="10:10" ht="13.5" customHeight="1">
      <c r="J488" s="10"/>
    </row>
    <row r="489" spans="10:10" ht="13.5" customHeight="1">
      <c r="J489" s="10"/>
    </row>
    <row r="490" spans="10:10" ht="13.5" customHeight="1">
      <c r="J490" s="10"/>
    </row>
    <row r="491" spans="10:10" ht="13.5" customHeight="1">
      <c r="J491" s="10"/>
    </row>
    <row r="492" spans="10:10" ht="13.5" customHeight="1">
      <c r="J492" s="10"/>
    </row>
    <row r="493" spans="10:10" ht="13.5" customHeight="1">
      <c r="J493" s="10"/>
    </row>
    <row r="494" spans="10:10" ht="13.5" customHeight="1">
      <c r="J494" s="10"/>
    </row>
    <row r="495" spans="10:10" ht="13.5" customHeight="1">
      <c r="J495" s="10"/>
    </row>
    <row r="496" spans="10:10" ht="13.5" customHeight="1">
      <c r="J496" s="10"/>
    </row>
    <row r="497" spans="10:10" ht="13.5" customHeight="1">
      <c r="J497" s="10"/>
    </row>
    <row r="498" spans="10:10" ht="13.5" customHeight="1">
      <c r="J498" s="10"/>
    </row>
    <row r="499" spans="10:10" ht="13.5" customHeight="1">
      <c r="J499" s="10"/>
    </row>
    <row r="500" spans="10:10" ht="13.5" customHeight="1">
      <c r="J500" s="10"/>
    </row>
    <row r="501" spans="10:10" ht="13.5" customHeight="1">
      <c r="J501" s="10"/>
    </row>
    <row r="502" spans="10:10" ht="13.5" customHeight="1">
      <c r="J502" s="10"/>
    </row>
    <row r="503" spans="10:10" ht="13.5" customHeight="1">
      <c r="J503" s="10"/>
    </row>
    <row r="504" spans="10:10" ht="13.5" customHeight="1">
      <c r="J504" s="10"/>
    </row>
    <row r="505" spans="10:10" ht="13.5" customHeight="1">
      <c r="J505" s="10"/>
    </row>
    <row r="506" spans="10:10" ht="13.5" customHeight="1">
      <c r="J506" s="10"/>
    </row>
    <row r="507" spans="10:10" ht="13.5" customHeight="1">
      <c r="J507" s="10"/>
    </row>
    <row r="508" spans="10:10" ht="13.5" customHeight="1">
      <c r="J508" s="10"/>
    </row>
    <row r="509" spans="10:10" ht="13.5" customHeight="1">
      <c r="J509" s="10"/>
    </row>
    <row r="510" spans="10:10" ht="13.5" customHeight="1">
      <c r="J510" s="10"/>
    </row>
    <row r="511" spans="10:10" ht="13.5" customHeight="1">
      <c r="J511" s="10"/>
    </row>
    <row r="512" spans="10:10" ht="13.5" customHeight="1">
      <c r="J512" s="10"/>
    </row>
    <row r="513" spans="10:10" ht="13.5" customHeight="1">
      <c r="J513" s="10"/>
    </row>
    <row r="514" spans="10:10" ht="13.5" customHeight="1">
      <c r="J514" s="10"/>
    </row>
    <row r="515" spans="10:10" ht="13.5" customHeight="1">
      <c r="J515" s="10"/>
    </row>
    <row r="516" spans="10:10" ht="13.5" customHeight="1">
      <c r="J516" s="10"/>
    </row>
    <row r="517" spans="10:10" ht="13.5" customHeight="1">
      <c r="J517" s="10"/>
    </row>
    <row r="518" spans="10:10" ht="13.5" customHeight="1">
      <c r="J518" s="10"/>
    </row>
    <row r="519" spans="10:10" ht="13.5" customHeight="1">
      <c r="J519" s="10"/>
    </row>
    <row r="520" spans="10:10" ht="13.5" customHeight="1">
      <c r="J520" s="10"/>
    </row>
    <row r="521" spans="10:10" ht="13.5" customHeight="1">
      <c r="J521" s="10"/>
    </row>
    <row r="522" spans="10:10" ht="13.5" customHeight="1">
      <c r="J522" s="10"/>
    </row>
    <row r="523" spans="10:10" ht="13.5" customHeight="1">
      <c r="J523" s="10"/>
    </row>
    <row r="524" spans="10:10" ht="13.5" customHeight="1">
      <c r="J524" s="10"/>
    </row>
    <row r="525" spans="10:10" ht="13.5" customHeight="1">
      <c r="J525" s="10"/>
    </row>
    <row r="526" spans="10:10" ht="13.5" customHeight="1">
      <c r="J526" s="10"/>
    </row>
    <row r="527" spans="10:10" ht="13.5" customHeight="1">
      <c r="J527" s="10"/>
    </row>
    <row r="528" spans="10:10" ht="13.5" customHeight="1">
      <c r="J528" s="10"/>
    </row>
    <row r="529" spans="10:10" ht="13.5" customHeight="1">
      <c r="J529" s="10"/>
    </row>
    <row r="530" spans="10:10" ht="13.5" customHeight="1">
      <c r="J530" s="10"/>
    </row>
    <row r="531" spans="10:10" ht="13.5" customHeight="1">
      <c r="J531" s="10"/>
    </row>
    <row r="532" spans="10:10" ht="13.5" customHeight="1">
      <c r="J532" s="10"/>
    </row>
    <row r="533" spans="10:10" ht="13.5" customHeight="1">
      <c r="J533" s="10"/>
    </row>
    <row r="534" spans="10:10" ht="13.5" customHeight="1">
      <c r="J534" s="10"/>
    </row>
    <row r="535" spans="10:10" ht="13.5" customHeight="1">
      <c r="J535" s="10"/>
    </row>
    <row r="536" spans="10:10" ht="13.5" customHeight="1">
      <c r="J536" s="10"/>
    </row>
    <row r="537" spans="10:10" ht="13.5" customHeight="1">
      <c r="J537" s="10"/>
    </row>
    <row r="538" spans="10:10" ht="13.5" customHeight="1">
      <c r="J538" s="10"/>
    </row>
    <row r="539" spans="10:10" ht="13.5" customHeight="1">
      <c r="J539" s="10"/>
    </row>
    <row r="540" spans="10:10" ht="13.5" customHeight="1">
      <c r="J540" s="10"/>
    </row>
    <row r="541" spans="10:10" ht="13.5" customHeight="1">
      <c r="J541" s="10"/>
    </row>
    <row r="542" spans="10:10" ht="13.5" customHeight="1">
      <c r="J542" s="10"/>
    </row>
    <row r="543" spans="10:10" ht="13.5" customHeight="1">
      <c r="J543" s="10"/>
    </row>
    <row r="544" spans="10:10" ht="13.5" customHeight="1">
      <c r="J544" s="10"/>
    </row>
    <row r="545" spans="10:10" ht="13.5" customHeight="1">
      <c r="J545" s="10"/>
    </row>
    <row r="546" spans="10:10" ht="13.5" customHeight="1">
      <c r="J546" s="10"/>
    </row>
    <row r="547" spans="10:10" ht="13.5" customHeight="1">
      <c r="J547" s="10"/>
    </row>
    <row r="548" spans="10:10" ht="13.5" customHeight="1">
      <c r="J548" s="10"/>
    </row>
    <row r="549" spans="10:10" ht="13.5" customHeight="1">
      <c r="J549" s="10"/>
    </row>
    <row r="550" spans="10:10" ht="13.5" customHeight="1">
      <c r="J550" s="10"/>
    </row>
    <row r="551" spans="10:10" ht="13.5" customHeight="1">
      <c r="J551" s="10"/>
    </row>
    <row r="552" spans="10:10" ht="13.5" customHeight="1">
      <c r="J552" s="10"/>
    </row>
    <row r="553" spans="10:10" ht="13.5" customHeight="1">
      <c r="J553" s="10"/>
    </row>
    <row r="554" spans="10:10" ht="13.5" customHeight="1">
      <c r="J554" s="10"/>
    </row>
    <row r="555" spans="10:10" ht="13.5" customHeight="1">
      <c r="J555" s="10"/>
    </row>
    <row r="556" spans="10:10" ht="13.5" customHeight="1">
      <c r="J556" s="10"/>
    </row>
    <row r="557" spans="10:10" ht="13.5" customHeight="1">
      <c r="J557" s="10"/>
    </row>
    <row r="558" spans="10:10" ht="13.5" customHeight="1">
      <c r="J558" s="10"/>
    </row>
    <row r="559" spans="10:10" ht="13.5" customHeight="1">
      <c r="J559" s="10"/>
    </row>
    <row r="560" spans="10:10" ht="13.5" customHeight="1">
      <c r="J560" s="10"/>
    </row>
    <row r="561" spans="10:10" ht="13.5" customHeight="1">
      <c r="J561" s="10"/>
    </row>
    <row r="562" spans="10:10" ht="13.5" customHeight="1">
      <c r="J562" s="10"/>
    </row>
    <row r="563" spans="10:10" ht="13.5" customHeight="1">
      <c r="J563" s="10"/>
    </row>
    <row r="564" spans="10:10" ht="13.5" customHeight="1">
      <c r="J564" s="10"/>
    </row>
    <row r="565" spans="10:10" ht="13.5" customHeight="1">
      <c r="J565" s="10"/>
    </row>
    <row r="566" spans="10:10" ht="13.5" customHeight="1">
      <c r="J566" s="10"/>
    </row>
    <row r="567" spans="10:10" ht="13.5" customHeight="1">
      <c r="J567" s="10"/>
    </row>
    <row r="568" spans="10:10" ht="13.5" customHeight="1">
      <c r="J568" s="10"/>
    </row>
    <row r="569" spans="10:10" ht="13.5" customHeight="1">
      <c r="J569" s="10"/>
    </row>
    <row r="570" spans="10:10" ht="13.5" customHeight="1">
      <c r="J570" s="10"/>
    </row>
    <row r="571" spans="10:10" ht="13.5" customHeight="1">
      <c r="J571" s="10"/>
    </row>
    <row r="572" spans="10:10" ht="13.5" customHeight="1">
      <c r="J572" s="10"/>
    </row>
    <row r="573" spans="10:10" ht="13.5" customHeight="1">
      <c r="J573" s="10"/>
    </row>
    <row r="574" spans="10:10" ht="13.5" customHeight="1">
      <c r="J574" s="10"/>
    </row>
    <row r="575" spans="10:10" ht="13.5" customHeight="1">
      <c r="J575" s="10"/>
    </row>
    <row r="576" spans="10:10" ht="13.5" customHeight="1">
      <c r="J576" s="10"/>
    </row>
    <row r="577" spans="10:10" ht="13.5" customHeight="1">
      <c r="J577" s="10"/>
    </row>
    <row r="578" spans="10:10" ht="13.5" customHeight="1">
      <c r="J578" s="10"/>
    </row>
    <row r="579" spans="10:10" ht="13.5" customHeight="1">
      <c r="J579" s="10"/>
    </row>
    <row r="580" spans="10:10" ht="13.5" customHeight="1">
      <c r="J580" s="10"/>
    </row>
    <row r="581" spans="10:10" ht="13.5" customHeight="1">
      <c r="J581" s="10"/>
    </row>
    <row r="582" spans="10:10" ht="13.5" customHeight="1">
      <c r="J582" s="10"/>
    </row>
    <row r="583" spans="10:10" ht="13.5" customHeight="1">
      <c r="J583" s="10"/>
    </row>
    <row r="584" spans="10:10" ht="13.5" customHeight="1">
      <c r="J584" s="10"/>
    </row>
    <row r="585" spans="10:10" ht="13.5" customHeight="1">
      <c r="J585" s="10"/>
    </row>
    <row r="586" spans="10:10" ht="13.5" customHeight="1">
      <c r="J586" s="10"/>
    </row>
    <row r="587" spans="10:10" ht="13.5" customHeight="1">
      <c r="J587" s="10"/>
    </row>
    <row r="588" spans="10:10" ht="13.5" customHeight="1">
      <c r="J588" s="10"/>
    </row>
    <row r="589" spans="10:10" ht="13.5" customHeight="1">
      <c r="J589" s="10"/>
    </row>
    <row r="590" spans="10:10" ht="13.5" customHeight="1">
      <c r="J590" s="10"/>
    </row>
    <row r="591" spans="10:10" ht="13.5" customHeight="1">
      <c r="J591" s="10"/>
    </row>
    <row r="592" spans="10:10" ht="13.5" customHeight="1">
      <c r="J592" s="10"/>
    </row>
    <row r="593" spans="10:10" ht="13.5" customHeight="1">
      <c r="J593" s="10"/>
    </row>
    <row r="594" spans="10:10" ht="13.5" customHeight="1">
      <c r="J594" s="10"/>
    </row>
    <row r="595" spans="10:10" ht="13.5" customHeight="1">
      <c r="J595" s="10"/>
    </row>
    <row r="596" spans="10:10" ht="13.5" customHeight="1">
      <c r="J596" s="10"/>
    </row>
    <row r="597" spans="10:10" ht="13.5" customHeight="1">
      <c r="J597" s="10"/>
    </row>
    <row r="598" spans="10:10" ht="13.5" customHeight="1">
      <c r="J598" s="10"/>
    </row>
    <row r="599" spans="10:10" ht="13.5" customHeight="1">
      <c r="J599" s="10"/>
    </row>
    <row r="600" spans="10:10" ht="13.5" customHeight="1">
      <c r="J600" s="10"/>
    </row>
    <row r="601" spans="10:10" ht="13.5" customHeight="1">
      <c r="J601" s="10"/>
    </row>
    <row r="602" spans="10:10" ht="13.5" customHeight="1">
      <c r="J602" s="10"/>
    </row>
    <row r="603" spans="10:10" ht="13.5" customHeight="1">
      <c r="J603" s="10"/>
    </row>
    <row r="604" spans="10:10" ht="13.5" customHeight="1">
      <c r="J604" s="10"/>
    </row>
    <row r="605" spans="10:10" ht="13.5" customHeight="1">
      <c r="J605" s="10"/>
    </row>
    <row r="606" spans="10:10" ht="13.5" customHeight="1">
      <c r="J606" s="10"/>
    </row>
    <row r="607" spans="10:10" ht="13.5" customHeight="1">
      <c r="J607" s="10"/>
    </row>
    <row r="608" spans="10:10" ht="13.5" customHeight="1">
      <c r="J608" s="10"/>
    </row>
    <row r="609" spans="10:10" ht="13.5" customHeight="1">
      <c r="J609" s="10"/>
    </row>
    <row r="610" spans="10:10" ht="13.5" customHeight="1">
      <c r="J610" s="10"/>
    </row>
    <row r="611" spans="10:10" ht="13.5" customHeight="1">
      <c r="J611" s="10"/>
    </row>
    <row r="612" spans="10:10" ht="13.5" customHeight="1">
      <c r="J612" s="10"/>
    </row>
    <row r="613" spans="10:10" ht="13.5" customHeight="1">
      <c r="J613" s="10"/>
    </row>
    <row r="614" spans="10:10" ht="13.5" customHeight="1">
      <c r="J614" s="10"/>
    </row>
    <row r="615" spans="10:10" ht="13.5" customHeight="1">
      <c r="J615" s="10"/>
    </row>
    <row r="616" spans="10:10" ht="13.5" customHeight="1">
      <c r="J616" s="10"/>
    </row>
    <row r="617" spans="10:10" ht="13.5" customHeight="1">
      <c r="J617" s="10"/>
    </row>
    <row r="618" spans="10:10" ht="13.5" customHeight="1">
      <c r="J618" s="10"/>
    </row>
    <row r="619" spans="10:10" ht="13.5" customHeight="1">
      <c r="J619" s="10"/>
    </row>
    <row r="620" spans="10:10" ht="13.5" customHeight="1">
      <c r="J620" s="10"/>
    </row>
    <row r="621" spans="10:10" ht="13.5" customHeight="1">
      <c r="J621" s="10"/>
    </row>
    <row r="622" spans="10:10" ht="13.5" customHeight="1">
      <c r="J622" s="10"/>
    </row>
    <row r="623" spans="10:10" ht="13.5" customHeight="1">
      <c r="J623" s="10"/>
    </row>
    <row r="624" spans="10:10" ht="13.5" customHeight="1">
      <c r="J624" s="10"/>
    </row>
    <row r="625" spans="10:10" ht="13.5" customHeight="1">
      <c r="J625" s="10"/>
    </row>
    <row r="626" spans="10:10" ht="13.5" customHeight="1">
      <c r="J626" s="10"/>
    </row>
    <row r="627" spans="10:10" ht="13.5" customHeight="1">
      <c r="J627" s="10"/>
    </row>
    <row r="628" spans="10:10" ht="13.5" customHeight="1">
      <c r="J628" s="10"/>
    </row>
    <row r="629" spans="10:10" ht="13.5" customHeight="1">
      <c r="J629" s="10"/>
    </row>
    <row r="630" spans="10:10" ht="13.5" customHeight="1">
      <c r="J630" s="10"/>
    </row>
    <row r="631" spans="10:10" ht="13.5" customHeight="1">
      <c r="J631" s="10"/>
    </row>
    <row r="632" spans="10:10" ht="13.5" customHeight="1">
      <c r="J632" s="10"/>
    </row>
    <row r="633" spans="10:10" ht="13.5" customHeight="1">
      <c r="J633" s="10"/>
    </row>
    <row r="634" spans="10:10" ht="13.5" customHeight="1">
      <c r="J634" s="10"/>
    </row>
    <row r="635" spans="10:10" ht="13.5" customHeight="1">
      <c r="J635" s="10"/>
    </row>
    <row r="636" spans="10:10" ht="13.5" customHeight="1">
      <c r="J636" s="10"/>
    </row>
    <row r="637" spans="10:10" ht="13.5" customHeight="1">
      <c r="J637" s="10"/>
    </row>
    <row r="638" spans="10:10" ht="13.5" customHeight="1">
      <c r="J638" s="10"/>
    </row>
    <row r="639" spans="10:10" ht="13.5" customHeight="1">
      <c r="J639" s="10"/>
    </row>
    <row r="640" spans="10:10" ht="13.5" customHeight="1">
      <c r="J640" s="10"/>
    </row>
    <row r="641" spans="10:10" ht="13.5" customHeight="1">
      <c r="J641" s="10"/>
    </row>
    <row r="642" spans="10:10" ht="13.5" customHeight="1">
      <c r="J642" s="10"/>
    </row>
    <row r="643" spans="10:10" ht="13.5" customHeight="1">
      <c r="J643" s="10"/>
    </row>
    <row r="644" spans="10:10" ht="13.5" customHeight="1">
      <c r="J644" s="10"/>
    </row>
    <row r="645" spans="10:10" ht="13.5" customHeight="1">
      <c r="J645" s="10"/>
    </row>
    <row r="646" spans="10:10" ht="13.5" customHeight="1">
      <c r="J646" s="10"/>
    </row>
    <row r="647" spans="10:10" ht="13.5" customHeight="1">
      <c r="J647" s="10"/>
    </row>
    <row r="648" spans="10:10" ht="13.5" customHeight="1">
      <c r="J648" s="10"/>
    </row>
    <row r="649" spans="10:10" ht="13.5" customHeight="1">
      <c r="J649" s="10"/>
    </row>
    <row r="650" spans="10:10" ht="13.5" customHeight="1">
      <c r="J650" s="10"/>
    </row>
    <row r="651" spans="10:10" ht="13.5" customHeight="1">
      <c r="J651" s="10"/>
    </row>
    <row r="652" spans="10:10" ht="13.5" customHeight="1">
      <c r="J652" s="10"/>
    </row>
    <row r="653" spans="10:10" ht="13.5" customHeight="1">
      <c r="J653" s="10"/>
    </row>
    <row r="654" spans="10:10" ht="13.5" customHeight="1">
      <c r="J654" s="10"/>
    </row>
    <row r="655" spans="10:10" ht="13.5" customHeight="1">
      <c r="J655" s="10"/>
    </row>
    <row r="656" spans="10:10" ht="13.5" customHeight="1">
      <c r="J656" s="10"/>
    </row>
    <row r="657" spans="10:10" ht="13.5" customHeight="1">
      <c r="J657" s="10"/>
    </row>
    <row r="658" spans="10:10" ht="13.5" customHeight="1">
      <c r="J658" s="10"/>
    </row>
    <row r="659" spans="10:10" ht="13.5" customHeight="1">
      <c r="J659" s="10"/>
    </row>
    <row r="660" spans="10:10" ht="13.5" customHeight="1">
      <c r="J660" s="10"/>
    </row>
    <row r="661" spans="10:10" ht="13.5" customHeight="1">
      <c r="J661" s="10"/>
    </row>
    <row r="662" spans="10:10" ht="13.5" customHeight="1">
      <c r="J662" s="10"/>
    </row>
    <row r="663" spans="10:10" ht="13.5" customHeight="1">
      <c r="J663" s="10"/>
    </row>
    <row r="664" spans="10:10" ht="13.5" customHeight="1">
      <c r="J664" s="10"/>
    </row>
    <row r="665" spans="10:10" ht="13.5" customHeight="1">
      <c r="J665" s="10"/>
    </row>
    <row r="666" spans="10:10" ht="13.5" customHeight="1">
      <c r="J666" s="10"/>
    </row>
    <row r="667" spans="10:10" ht="13.5" customHeight="1">
      <c r="J667" s="10"/>
    </row>
    <row r="668" spans="10:10" ht="13.5" customHeight="1">
      <c r="J668" s="10"/>
    </row>
    <row r="669" spans="10:10" ht="13.5" customHeight="1">
      <c r="J669" s="10"/>
    </row>
    <row r="670" spans="10:10" ht="13.5" customHeight="1">
      <c r="J670" s="10"/>
    </row>
    <row r="671" spans="10:10" ht="13.5" customHeight="1">
      <c r="J671" s="10"/>
    </row>
    <row r="672" spans="10:10" ht="13.5" customHeight="1">
      <c r="J672" s="10"/>
    </row>
    <row r="673" spans="10:10" ht="13.5" customHeight="1">
      <c r="J673" s="10"/>
    </row>
    <row r="674" spans="10:10" ht="13.5" customHeight="1">
      <c r="J674" s="10"/>
    </row>
    <row r="675" spans="10:10" ht="13.5" customHeight="1">
      <c r="J675" s="10"/>
    </row>
    <row r="676" spans="10:10" ht="13.5" customHeight="1">
      <c r="J676" s="10"/>
    </row>
    <row r="677" spans="10:10" ht="13.5" customHeight="1">
      <c r="J677" s="10"/>
    </row>
    <row r="678" spans="10:10" ht="13.5" customHeight="1">
      <c r="J678" s="10"/>
    </row>
    <row r="679" spans="10:10" ht="13.5" customHeight="1">
      <c r="J679" s="10"/>
    </row>
    <row r="680" spans="10:10" ht="13.5" customHeight="1">
      <c r="J680" s="10"/>
    </row>
    <row r="681" spans="10:10" ht="13.5" customHeight="1">
      <c r="J681" s="10"/>
    </row>
    <row r="682" spans="10:10" ht="13.5" customHeight="1">
      <c r="J682" s="10"/>
    </row>
    <row r="683" spans="10:10" ht="13.5" customHeight="1">
      <c r="J683" s="10"/>
    </row>
    <row r="684" spans="10:10" ht="13.5" customHeight="1">
      <c r="J684" s="10"/>
    </row>
    <row r="685" spans="10:10" ht="13.5" customHeight="1">
      <c r="J685" s="10"/>
    </row>
    <row r="686" spans="10:10" ht="13.5" customHeight="1">
      <c r="J686" s="10"/>
    </row>
    <row r="687" spans="10:10" ht="13.5" customHeight="1">
      <c r="J687" s="10"/>
    </row>
    <row r="688" spans="10:10" ht="13.5" customHeight="1">
      <c r="J688" s="10"/>
    </row>
    <row r="689" spans="10:10" ht="13.5" customHeight="1">
      <c r="J689" s="10"/>
    </row>
    <row r="690" spans="10:10" ht="13.5" customHeight="1">
      <c r="J690" s="10"/>
    </row>
    <row r="691" spans="10:10" ht="13.5" customHeight="1">
      <c r="J691" s="10"/>
    </row>
    <row r="692" spans="10:10" ht="13.5" customHeight="1">
      <c r="J692" s="10"/>
    </row>
    <row r="693" spans="10:10" ht="13.5" customHeight="1">
      <c r="J693" s="10"/>
    </row>
    <row r="694" spans="10:10" ht="13.5" customHeight="1">
      <c r="J694" s="10"/>
    </row>
    <row r="695" spans="10:10" ht="13.5" customHeight="1">
      <c r="J695" s="10"/>
    </row>
    <row r="696" spans="10:10" ht="13.5" customHeight="1">
      <c r="J696" s="10"/>
    </row>
    <row r="697" spans="10:10" ht="13.5" customHeight="1">
      <c r="J697" s="10"/>
    </row>
    <row r="698" spans="10:10" ht="13.5" customHeight="1">
      <c r="J698" s="10"/>
    </row>
    <row r="699" spans="10:10" ht="13.5" customHeight="1">
      <c r="J699" s="10"/>
    </row>
    <row r="700" spans="10:10" ht="13.5" customHeight="1">
      <c r="J700" s="10"/>
    </row>
    <row r="701" spans="10:10" ht="13.5" customHeight="1">
      <c r="J701" s="10"/>
    </row>
    <row r="702" spans="10:10" ht="13.5" customHeight="1">
      <c r="J702" s="10"/>
    </row>
    <row r="703" spans="10:10" ht="13.5" customHeight="1">
      <c r="J703" s="10"/>
    </row>
    <row r="704" spans="10:10" ht="13.5" customHeight="1">
      <c r="J704" s="10"/>
    </row>
    <row r="705" spans="10:10" ht="13.5" customHeight="1">
      <c r="J705" s="10"/>
    </row>
    <row r="706" spans="10:10" ht="13.5" customHeight="1">
      <c r="J706" s="10"/>
    </row>
    <row r="707" spans="10:10" ht="13.5" customHeight="1">
      <c r="J707" s="10"/>
    </row>
    <row r="708" spans="10:10" ht="13.5" customHeight="1">
      <c r="J708" s="10"/>
    </row>
    <row r="709" spans="10:10" ht="13.5" customHeight="1">
      <c r="J709" s="10"/>
    </row>
    <row r="710" spans="10:10" ht="13.5" customHeight="1">
      <c r="J710" s="10"/>
    </row>
    <row r="711" spans="10:10" ht="13.5" customHeight="1">
      <c r="J711" s="10"/>
    </row>
    <row r="712" spans="10:10" ht="13.5" customHeight="1">
      <c r="J712" s="10"/>
    </row>
    <row r="713" spans="10:10" ht="13.5" customHeight="1">
      <c r="J713" s="10"/>
    </row>
    <row r="714" spans="10:10" ht="13.5" customHeight="1">
      <c r="J714" s="10"/>
    </row>
    <row r="715" spans="10:10" ht="13.5" customHeight="1">
      <c r="J715" s="10"/>
    </row>
    <row r="716" spans="10:10" ht="13.5" customHeight="1">
      <c r="J716" s="10"/>
    </row>
    <row r="717" spans="10:10" ht="13.5" customHeight="1">
      <c r="J717" s="10"/>
    </row>
    <row r="718" spans="10:10" ht="13.5" customHeight="1">
      <c r="J718" s="10"/>
    </row>
    <row r="719" spans="10:10" ht="13.5" customHeight="1">
      <c r="J719" s="10"/>
    </row>
    <row r="720" spans="10:10" ht="13.5" customHeight="1">
      <c r="J720" s="10"/>
    </row>
    <row r="721" spans="10:10" ht="13.5" customHeight="1">
      <c r="J721" s="10"/>
    </row>
    <row r="722" spans="10:10" ht="13.5" customHeight="1">
      <c r="J722" s="10"/>
    </row>
    <row r="723" spans="10:10" ht="13.5" customHeight="1">
      <c r="J723" s="10"/>
    </row>
    <row r="724" spans="10:10" ht="13.5" customHeight="1">
      <c r="J724" s="10"/>
    </row>
    <row r="725" spans="10:10" ht="13.5" customHeight="1">
      <c r="J725" s="10"/>
    </row>
    <row r="726" spans="10:10" ht="13.5" customHeight="1">
      <c r="J726" s="10"/>
    </row>
    <row r="727" spans="10:10" ht="13.5" customHeight="1">
      <c r="J727" s="10"/>
    </row>
    <row r="728" spans="10:10" ht="13.5" customHeight="1">
      <c r="J728" s="10"/>
    </row>
    <row r="729" spans="10:10" ht="13.5" customHeight="1">
      <c r="J729" s="10"/>
    </row>
    <row r="730" spans="10:10" ht="13.5" customHeight="1">
      <c r="J730" s="10"/>
    </row>
    <row r="731" spans="10:10" ht="13.5" customHeight="1">
      <c r="J731" s="10"/>
    </row>
    <row r="732" spans="10:10" ht="13.5" customHeight="1">
      <c r="J732" s="10"/>
    </row>
    <row r="733" spans="10:10" ht="13.5" customHeight="1">
      <c r="J733" s="10"/>
    </row>
    <row r="734" spans="10:10" ht="13.5" customHeight="1">
      <c r="J734" s="10"/>
    </row>
    <row r="735" spans="10:10" ht="13.5" customHeight="1">
      <c r="J735" s="10"/>
    </row>
    <row r="736" spans="10:10" ht="13.5" customHeight="1">
      <c r="J736" s="10"/>
    </row>
    <row r="737" spans="10:10" ht="13.5" customHeight="1">
      <c r="J737" s="10"/>
    </row>
    <row r="738" spans="10:10" ht="13.5" customHeight="1">
      <c r="J738" s="10"/>
    </row>
    <row r="739" spans="10:10" ht="13.5" customHeight="1">
      <c r="J739" s="10"/>
    </row>
    <row r="740" spans="10:10" ht="13.5" customHeight="1">
      <c r="J740" s="10"/>
    </row>
    <row r="741" spans="10:10" ht="13.5" customHeight="1">
      <c r="J741" s="10"/>
    </row>
    <row r="742" spans="10:10" ht="13.5" customHeight="1">
      <c r="J742" s="10"/>
    </row>
    <row r="743" spans="10:10" ht="13.5" customHeight="1">
      <c r="J743" s="10"/>
    </row>
    <row r="744" spans="10:10" ht="13.5" customHeight="1">
      <c r="J744" s="10"/>
    </row>
    <row r="745" spans="10:10" ht="13.5" customHeight="1">
      <c r="J745" s="10"/>
    </row>
    <row r="746" spans="10:10" ht="13.5" customHeight="1">
      <c r="J746" s="10"/>
    </row>
    <row r="747" spans="10:10" ht="13.5" customHeight="1">
      <c r="J747" s="10"/>
    </row>
    <row r="748" spans="10:10" ht="13.5" customHeight="1">
      <c r="J748" s="10"/>
    </row>
    <row r="749" spans="10:10" ht="13.5" customHeight="1">
      <c r="J749" s="10"/>
    </row>
    <row r="750" spans="10:10" ht="13.5" customHeight="1">
      <c r="J750" s="10"/>
    </row>
    <row r="751" spans="10:10" ht="13.5" customHeight="1">
      <c r="J751" s="10"/>
    </row>
    <row r="752" spans="10:10" ht="13.5" customHeight="1">
      <c r="J752" s="10"/>
    </row>
    <row r="753" spans="10:10" ht="13.5" customHeight="1">
      <c r="J753" s="10"/>
    </row>
    <row r="754" spans="10:10" ht="13.5" customHeight="1">
      <c r="J754" s="10"/>
    </row>
    <row r="755" spans="10:10" ht="13.5" customHeight="1">
      <c r="J755" s="10"/>
    </row>
    <row r="756" spans="10:10" ht="13.5" customHeight="1">
      <c r="J756" s="10"/>
    </row>
    <row r="757" spans="10:10" ht="13.5" customHeight="1">
      <c r="J757" s="10"/>
    </row>
    <row r="758" spans="10:10" ht="13.5" customHeight="1">
      <c r="J758" s="10"/>
    </row>
    <row r="759" spans="10:10" ht="13.5" customHeight="1">
      <c r="J759" s="10"/>
    </row>
    <row r="760" spans="10:10" ht="13.5" customHeight="1">
      <c r="J760" s="10"/>
    </row>
    <row r="761" spans="10:10" ht="13.5" customHeight="1">
      <c r="J761" s="10"/>
    </row>
    <row r="762" spans="10:10" ht="13.5" customHeight="1">
      <c r="J762" s="10"/>
    </row>
    <row r="763" spans="10:10" ht="13.5" customHeight="1">
      <c r="J763" s="10"/>
    </row>
    <row r="764" spans="10:10" ht="13.5" customHeight="1">
      <c r="J764" s="10"/>
    </row>
    <row r="765" spans="10:10" ht="13.5" customHeight="1">
      <c r="J765" s="10"/>
    </row>
    <row r="766" spans="10:10" ht="13.5" customHeight="1">
      <c r="J766" s="10"/>
    </row>
    <row r="767" spans="10:10" ht="13.5" customHeight="1">
      <c r="J767" s="10"/>
    </row>
    <row r="768" spans="10:10" ht="13.5" customHeight="1">
      <c r="J768" s="10"/>
    </row>
    <row r="769" spans="10:10" ht="13.5" customHeight="1">
      <c r="J769" s="10"/>
    </row>
    <row r="770" spans="10:10" ht="13.5" customHeight="1">
      <c r="J770" s="10"/>
    </row>
    <row r="771" spans="10:10" ht="13.5" customHeight="1">
      <c r="J771" s="10"/>
    </row>
    <row r="772" spans="10:10" ht="13.5" customHeight="1">
      <c r="J772" s="10"/>
    </row>
    <row r="773" spans="10:10" ht="13.5" customHeight="1">
      <c r="J773" s="10"/>
    </row>
    <row r="774" spans="10:10" ht="13.5" customHeight="1">
      <c r="J774" s="10"/>
    </row>
    <row r="775" spans="10:10" ht="13.5" customHeight="1">
      <c r="J775" s="10"/>
    </row>
    <row r="776" spans="10:10" ht="13.5" customHeight="1">
      <c r="J776" s="10"/>
    </row>
    <row r="777" spans="10:10" ht="13.5" customHeight="1">
      <c r="J777" s="10"/>
    </row>
    <row r="778" spans="10:10" ht="13.5" customHeight="1">
      <c r="J778" s="10"/>
    </row>
    <row r="779" spans="10:10" ht="13.5" customHeight="1">
      <c r="J779" s="10"/>
    </row>
    <row r="780" spans="10:10" ht="13.5" customHeight="1">
      <c r="J780" s="10"/>
    </row>
    <row r="781" spans="10:10" ht="13.5" customHeight="1">
      <c r="J781" s="10"/>
    </row>
    <row r="782" spans="10:10" ht="13.5" customHeight="1">
      <c r="J782" s="10"/>
    </row>
    <row r="783" spans="10:10" ht="13.5" customHeight="1">
      <c r="J783" s="10"/>
    </row>
    <row r="784" spans="10:10" ht="13.5" customHeight="1">
      <c r="J784" s="10"/>
    </row>
    <row r="785" spans="10:10" ht="13.5" customHeight="1">
      <c r="J785" s="10"/>
    </row>
    <row r="786" spans="10:10" ht="13.5" customHeight="1">
      <c r="J786" s="10"/>
    </row>
    <row r="787" spans="10:10" ht="13.5" customHeight="1">
      <c r="J787" s="10"/>
    </row>
    <row r="788" spans="10:10" ht="13.5" customHeight="1">
      <c r="J788" s="10"/>
    </row>
    <row r="789" spans="10:10" ht="13.5" customHeight="1">
      <c r="J789" s="10"/>
    </row>
    <row r="790" spans="10:10" ht="13.5" customHeight="1">
      <c r="J790" s="10"/>
    </row>
    <row r="791" spans="10:10" ht="13.5" customHeight="1">
      <c r="J791" s="10"/>
    </row>
    <row r="792" spans="10:10" ht="13.5" customHeight="1">
      <c r="J792" s="10"/>
    </row>
    <row r="793" spans="10:10" ht="13.5" customHeight="1">
      <c r="J793" s="10"/>
    </row>
    <row r="794" spans="10:10" ht="13.5" customHeight="1">
      <c r="J794" s="10"/>
    </row>
    <row r="795" spans="10:10" ht="13.5" customHeight="1">
      <c r="J795" s="10"/>
    </row>
    <row r="796" spans="10:10" ht="13.5" customHeight="1">
      <c r="J796" s="10"/>
    </row>
    <row r="797" spans="10:10" ht="13.5" customHeight="1">
      <c r="J797" s="10"/>
    </row>
    <row r="798" spans="10:10" ht="13.5" customHeight="1">
      <c r="J798" s="10"/>
    </row>
    <row r="799" spans="10:10" ht="13.5" customHeight="1">
      <c r="J799" s="10"/>
    </row>
    <row r="800" spans="10:10" ht="13.5" customHeight="1">
      <c r="J800" s="10"/>
    </row>
    <row r="801" spans="10:10" ht="13.5" customHeight="1">
      <c r="J801" s="10"/>
    </row>
    <row r="802" spans="10:10" ht="13.5" customHeight="1">
      <c r="J802" s="10"/>
    </row>
    <row r="803" spans="10:10" ht="13.5" customHeight="1">
      <c r="J803" s="10"/>
    </row>
    <row r="804" spans="10:10" ht="13.5" customHeight="1">
      <c r="J804" s="10"/>
    </row>
    <row r="805" spans="10:10" ht="13.5" customHeight="1">
      <c r="J805" s="10"/>
    </row>
    <row r="806" spans="10:10" ht="13.5" customHeight="1">
      <c r="J806" s="10"/>
    </row>
    <row r="807" spans="10:10" ht="13.5" customHeight="1">
      <c r="J807" s="10"/>
    </row>
    <row r="808" spans="10:10" ht="13.5" customHeight="1">
      <c r="J808" s="10"/>
    </row>
    <row r="809" spans="10:10" ht="13.5" customHeight="1">
      <c r="J809" s="10"/>
    </row>
    <row r="810" spans="10:10" ht="13.5" customHeight="1">
      <c r="J810" s="10"/>
    </row>
    <row r="811" spans="10:10" ht="13.5" customHeight="1">
      <c r="J811" s="10"/>
    </row>
    <row r="812" spans="10:10" ht="13.5" customHeight="1">
      <c r="J812" s="10"/>
    </row>
    <row r="813" spans="10:10" ht="13.5" customHeight="1">
      <c r="J813" s="10"/>
    </row>
    <row r="814" spans="10:10" ht="13.5" customHeight="1">
      <c r="J814" s="10"/>
    </row>
    <row r="815" spans="10:10" ht="13.5" customHeight="1">
      <c r="J815" s="10"/>
    </row>
    <row r="816" spans="10:10" ht="13.5" customHeight="1">
      <c r="J816" s="10"/>
    </row>
    <row r="817" spans="10:10" ht="13.5" customHeight="1">
      <c r="J817" s="10"/>
    </row>
    <row r="818" spans="10:10" ht="13.5" customHeight="1">
      <c r="J818" s="10"/>
    </row>
    <row r="819" spans="10:10" ht="13.5" customHeight="1">
      <c r="J819" s="10"/>
    </row>
    <row r="820" spans="10:10" ht="13.5" customHeight="1">
      <c r="J820" s="10"/>
    </row>
    <row r="821" spans="10:10" ht="13.5" customHeight="1">
      <c r="J821" s="10"/>
    </row>
    <row r="822" spans="10:10" ht="13.5" customHeight="1">
      <c r="J822" s="10"/>
    </row>
    <row r="823" spans="10:10" ht="13.5" customHeight="1">
      <c r="J823" s="10"/>
    </row>
    <row r="824" spans="10:10" ht="13.5" customHeight="1">
      <c r="J824" s="10"/>
    </row>
    <row r="825" spans="10:10" ht="13.5" customHeight="1">
      <c r="J825" s="10"/>
    </row>
    <row r="826" spans="10:10" ht="13.5" customHeight="1">
      <c r="J826" s="10"/>
    </row>
    <row r="827" spans="10:10" ht="13.5" customHeight="1">
      <c r="J827" s="10"/>
    </row>
    <row r="828" spans="10:10" ht="13.5" customHeight="1">
      <c r="J828" s="10"/>
    </row>
    <row r="829" spans="10:10" ht="13.5" customHeight="1">
      <c r="J829" s="10"/>
    </row>
    <row r="830" spans="10:10" ht="13.5" customHeight="1">
      <c r="J830" s="10"/>
    </row>
    <row r="831" spans="10:10" ht="13.5" customHeight="1">
      <c r="J831" s="10"/>
    </row>
    <row r="832" spans="10:10" ht="13.5" customHeight="1">
      <c r="J832" s="10"/>
    </row>
    <row r="833" spans="10:10" ht="13.5" customHeight="1">
      <c r="J833" s="10"/>
    </row>
    <row r="834" spans="10:10" ht="13.5" customHeight="1">
      <c r="J834" s="10"/>
    </row>
    <row r="835" spans="10:10" ht="13.5" customHeight="1">
      <c r="J835" s="10"/>
    </row>
    <row r="836" spans="10:10" ht="13.5" customHeight="1">
      <c r="J836" s="10"/>
    </row>
    <row r="837" spans="10:10" ht="13.5" customHeight="1">
      <c r="J837" s="10"/>
    </row>
    <row r="838" spans="10:10" ht="13.5" customHeight="1">
      <c r="J838" s="10"/>
    </row>
    <row r="839" spans="10:10" ht="13.5" customHeight="1">
      <c r="J839" s="10"/>
    </row>
    <row r="840" spans="10:10" ht="13.5" customHeight="1">
      <c r="J840" s="10"/>
    </row>
    <row r="841" spans="10:10" ht="13.5" customHeight="1">
      <c r="J841" s="10"/>
    </row>
    <row r="842" spans="10:10" ht="13.5" customHeight="1">
      <c r="J842" s="10"/>
    </row>
    <row r="843" spans="10:10" ht="13.5" customHeight="1">
      <c r="J843" s="10"/>
    </row>
    <row r="844" spans="10:10" ht="13.5" customHeight="1">
      <c r="J844" s="10"/>
    </row>
    <row r="845" spans="10:10" ht="13.5" customHeight="1">
      <c r="J845" s="10"/>
    </row>
    <row r="846" spans="10:10" ht="13.5" customHeight="1">
      <c r="J846" s="10"/>
    </row>
    <row r="847" spans="10:10" ht="13.5" customHeight="1">
      <c r="J847" s="10"/>
    </row>
    <row r="848" spans="10:10" ht="13.5" customHeight="1">
      <c r="J848" s="10"/>
    </row>
    <row r="849" spans="10:10" ht="13.5" customHeight="1">
      <c r="J849" s="10"/>
    </row>
    <row r="850" spans="10:10" ht="13.5" customHeight="1">
      <c r="J850" s="10"/>
    </row>
    <row r="851" spans="10:10" ht="13.5" customHeight="1">
      <c r="J851" s="10"/>
    </row>
    <row r="852" spans="10:10" ht="13.5" customHeight="1">
      <c r="J852" s="10"/>
    </row>
    <row r="853" spans="10:10" ht="13.5" customHeight="1">
      <c r="J853" s="10"/>
    </row>
    <row r="854" spans="10:10" ht="13.5" customHeight="1">
      <c r="J854" s="10"/>
    </row>
    <row r="855" spans="10:10" ht="13.5" customHeight="1">
      <c r="J855" s="10"/>
    </row>
    <row r="856" spans="10:10" ht="13.5" customHeight="1">
      <c r="J856" s="10"/>
    </row>
    <row r="857" spans="10:10" ht="13.5" customHeight="1">
      <c r="J857" s="10"/>
    </row>
    <row r="858" spans="10:10" ht="13.5" customHeight="1">
      <c r="J858" s="10"/>
    </row>
    <row r="859" spans="10:10" ht="13.5" customHeight="1">
      <c r="J859" s="10"/>
    </row>
    <row r="860" spans="10:10" ht="13.5" customHeight="1">
      <c r="J860" s="10"/>
    </row>
    <row r="861" spans="10:10" ht="13.5" customHeight="1">
      <c r="J861" s="10"/>
    </row>
    <row r="862" spans="10:10" ht="13.5" customHeight="1">
      <c r="J862" s="10"/>
    </row>
    <row r="863" spans="10:10" ht="13.5" customHeight="1">
      <c r="J863" s="10"/>
    </row>
    <row r="864" spans="10:10" ht="13.5" customHeight="1">
      <c r="J864" s="10"/>
    </row>
    <row r="865" spans="10:10" ht="13.5" customHeight="1">
      <c r="J865" s="10"/>
    </row>
    <row r="866" spans="10:10" ht="13.5" customHeight="1">
      <c r="J866" s="10"/>
    </row>
    <row r="867" spans="10:10" ht="13.5" customHeight="1">
      <c r="J867" s="10"/>
    </row>
    <row r="868" spans="10:10" ht="13.5" customHeight="1">
      <c r="J868" s="10"/>
    </row>
    <row r="869" spans="10:10" ht="13.5" customHeight="1">
      <c r="J869" s="10"/>
    </row>
    <row r="870" spans="10:10" ht="13.5" customHeight="1">
      <c r="J870" s="10"/>
    </row>
    <row r="871" spans="10:10" ht="13.5" customHeight="1">
      <c r="J871" s="10"/>
    </row>
    <row r="872" spans="10:10" ht="13.5" customHeight="1">
      <c r="J872" s="10"/>
    </row>
    <row r="873" spans="10:10" ht="13.5" customHeight="1">
      <c r="J873" s="10"/>
    </row>
    <row r="874" spans="10:10" ht="13.5" customHeight="1">
      <c r="J874" s="10"/>
    </row>
    <row r="875" spans="10:10" ht="13.5" customHeight="1">
      <c r="J875" s="10"/>
    </row>
    <row r="876" spans="10:10" ht="13.5" customHeight="1">
      <c r="J876" s="10"/>
    </row>
    <row r="877" spans="10:10" ht="13.5" customHeight="1">
      <c r="J877" s="10"/>
    </row>
    <row r="878" spans="10:10" ht="13.5" customHeight="1">
      <c r="J878" s="10"/>
    </row>
    <row r="879" spans="10:10" ht="13.5" customHeight="1">
      <c r="J879" s="10"/>
    </row>
    <row r="880" spans="10:10" ht="13.5" customHeight="1">
      <c r="J880" s="10"/>
    </row>
    <row r="881" spans="10:10" ht="13.5" customHeight="1">
      <c r="J881" s="10"/>
    </row>
    <row r="882" spans="10:10" ht="13.5" customHeight="1">
      <c r="J882" s="10"/>
    </row>
    <row r="883" spans="10:10" ht="13.5" customHeight="1">
      <c r="J883" s="10"/>
    </row>
    <row r="884" spans="10:10" ht="13.5" customHeight="1">
      <c r="J884" s="10"/>
    </row>
    <row r="885" spans="10:10" ht="13.5" customHeight="1">
      <c r="J885" s="10"/>
    </row>
    <row r="886" spans="10:10" ht="13.5" customHeight="1">
      <c r="J886" s="10"/>
    </row>
    <row r="887" spans="10:10" ht="13.5" customHeight="1">
      <c r="J887" s="10"/>
    </row>
    <row r="888" spans="10:10" ht="13.5" customHeight="1">
      <c r="J888" s="10"/>
    </row>
    <row r="889" spans="10:10" ht="13.5" customHeight="1">
      <c r="J889" s="10"/>
    </row>
    <row r="890" spans="10:10" ht="13.5" customHeight="1">
      <c r="J890" s="10"/>
    </row>
    <row r="891" spans="10:10" ht="13.5" customHeight="1">
      <c r="J891" s="10"/>
    </row>
    <row r="892" spans="10:10" ht="13.5" customHeight="1">
      <c r="J892" s="10"/>
    </row>
    <row r="893" spans="10:10" ht="13.5" customHeight="1">
      <c r="J893" s="10"/>
    </row>
    <row r="894" spans="10:10" ht="13.5" customHeight="1">
      <c r="J894" s="10"/>
    </row>
    <row r="895" spans="10:10" ht="13.5" customHeight="1">
      <c r="J895" s="10"/>
    </row>
    <row r="896" spans="10:10" ht="13.5" customHeight="1">
      <c r="J896" s="10"/>
    </row>
    <row r="897" spans="10:10" ht="13.5" customHeight="1">
      <c r="J897" s="10"/>
    </row>
    <row r="898" spans="10:10" ht="13.5" customHeight="1">
      <c r="J898" s="10"/>
    </row>
    <row r="899" spans="10:10" ht="13.5" customHeight="1">
      <c r="J899" s="10"/>
    </row>
    <row r="900" spans="10:10" ht="13.5" customHeight="1">
      <c r="J900" s="10"/>
    </row>
    <row r="901" spans="10:10" ht="13.5" customHeight="1">
      <c r="J901" s="10"/>
    </row>
    <row r="902" spans="10:10" ht="13.5" customHeight="1">
      <c r="J902" s="10"/>
    </row>
    <row r="903" spans="10:10" ht="13.5" customHeight="1">
      <c r="J903" s="10"/>
    </row>
    <row r="904" spans="10:10" ht="13.5" customHeight="1">
      <c r="J904" s="10"/>
    </row>
    <row r="905" spans="10:10" ht="13.5" customHeight="1">
      <c r="J905" s="10"/>
    </row>
    <row r="906" spans="10:10" ht="13.5" customHeight="1">
      <c r="J906" s="10"/>
    </row>
    <row r="907" spans="10:10" ht="13.5" customHeight="1">
      <c r="J907" s="10"/>
    </row>
    <row r="908" spans="10:10" ht="13.5" customHeight="1">
      <c r="J908" s="10"/>
    </row>
    <row r="909" spans="10:10" ht="13.5" customHeight="1">
      <c r="J909" s="10"/>
    </row>
    <row r="910" spans="10:10" ht="13.5" customHeight="1">
      <c r="J910" s="10"/>
    </row>
    <row r="911" spans="10:10" ht="13.5" customHeight="1">
      <c r="J911" s="10"/>
    </row>
    <row r="912" spans="10:10" ht="13.5" customHeight="1">
      <c r="J912" s="10"/>
    </row>
    <row r="913" spans="10:10" ht="13.5" customHeight="1">
      <c r="J913" s="10"/>
    </row>
    <row r="914" spans="10:10" ht="13.5" customHeight="1">
      <c r="J914" s="10"/>
    </row>
    <row r="915" spans="10:10" ht="13.5" customHeight="1">
      <c r="J915" s="10"/>
    </row>
    <row r="916" spans="10:10" ht="13.5" customHeight="1">
      <c r="J916" s="10"/>
    </row>
    <row r="917" spans="10:10" ht="13.5" customHeight="1">
      <c r="J917" s="10"/>
    </row>
    <row r="918" spans="10:10" ht="13.5" customHeight="1">
      <c r="J918" s="10"/>
    </row>
    <row r="919" spans="10:10" ht="13.5" customHeight="1">
      <c r="J919" s="10"/>
    </row>
    <row r="920" spans="10:10" ht="13.5" customHeight="1">
      <c r="J920" s="10"/>
    </row>
    <row r="921" spans="10:10" ht="13.5" customHeight="1">
      <c r="J921" s="10"/>
    </row>
    <row r="922" spans="10:10" ht="13.5" customHeight="1">
      <c r="J922" s="10"/>
    </row>
    <row r="923" spans="10:10" ht="13.5" customHeight="1">
      <c r="J923" s="10"/>
    </row>
    <row r="924" spans="10:10" ht="13.5" customHeight="1">
      <c r="J924" s="10"/>
    </row>
    <row r="925" spans="10:10" ht="13.5" customHeight="1">
      <c r="J925" s="10"/>
    </row>
    <row r="926" spans="10:10" ht="13.5" customHeight="1">
      <c r="J926" s="10"/>
    </row>
    <row r="927" spans="10:10" ht="13.5" customHeight="1">
      <c r="J927" s="10"/>
    </row>
    <row r="928" spans="10:10" ht="13.5" customHeight="1">
      <c r="J928" s="10"/>
    </row>
    <row r="929" spans="10:10" ht="13.5" customHeight="1">
      <c r="J929" s="10"/>
    </row>
    <row r="930" spans="10:10" ht="13.5" customHeight="1">
      <c r="J930" s="10"/>
    </row>
    <row r="931" spans="10:10" ht="13.5" customHeight="1">
      <c r="J931" s="10"/>
    </row>
    <row r="932" spans="10:10" ht="13.5" customHeight="1">
      <c r="J932" s="10"/>
    </row>
    <row r="933" spans="10:10" ht="13.5" customHeight="1">
      <c r="J933" s="10"/>
    </row>
    <row r="934" spans="10:10" ht="13.5" customHeight="1">
      <c r="J934" s="10"/>
    </row>
    <row r="935" spans="10:10" ht="13.5" customHeight="1">
      <c r="J935" s="10"/>
    </row>
    <row r="936" spans="10:10" ht="13.5" customHeight="1">
      <c r="J936" s="10"/>
    </row>
    <row r="937" spans="10:10" ht="13.5" customHeight="1">
      <c r="J937" s="10"/>
    </row>
    <row r="938" spans="10:10" ht="13.5" customHeight="1">
      <c r="J938" s="10"/>
    </row>
    <row r="939" spans="10:10" ht="13.5" customHeight="1">
      <c r="J939" s="10"/>
    </row>
    <row r="940" spans="10:10" ht="13.5" customHeight="1">
      <c r="J940" s="10"/>
    </row>
    <row r="941" spans="10:10" ht="13.5" customHeight="1">
      <c r="J941" s="10"/>
    </row>
    <row r="942" spans="10:10" ht="13.5" customHeight="1">
      <c r="J942" s="10"/>
    </row>
    <row r="943" spans="10:10" ht="13.5" customHeight="1">
      <c r="J943" s="10"/>
    </row>
    <row r="944" spans="10:10" ht="13.5" customHeight="1">
      <c r="J944" s="10"/>
    </row>
    <row r="945" spans="10:10" ht="13.5" customHeight="1">
      <c r="J945" s="10"/>
    </row>
    <row r="946" spans="10:10" ht="13.5" customHeight="1">
      <c r="J946" s="10"/>
    </row>
    <row r="947" spans="10:10" ht="13.5" customHeight="1">
      <c r="J947" s="10"/>
    </row>
    <row r="948" spans="10:10" ht="13.5" customHeight="1">
      <c r="J948" s="10"/>
    </row>
    <row r="949" spans="10:10" ht="13.5" customHeight="1">
      <c r="J949" s="10"/>
    </row>
    <row r="950" spans="10:10" ht="13.5" customHeight="1">
      <c r="J950" s="10"/>
    </row>
    <row r="951" spans="10:10" ht="13.5" customHeight="1">
      <c r="J951" s="10"/>
    </row>
    <row r="952" spans="10:10" ht="13.5" customHeight="1">
      <c r="J952" s="10"/>
    </row>
    <row r="953" spans="10:10" ht="13.5" customHeight="1">
      <c r="J953" s="10"/>
    </row>
    <row r="954" spans="10:10" ht="13.5" customHeight="1">
      <c r="J954" s="10"/>
    </row>
    <row r="955" spans="10:10" ht="13.5" customHeight="1">
      <c r="J955" s="10"/>
    </row>
    <row r="956" spans="10:10" ht="13.5" customHeight="1">
      <c r="J956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J958"/>
  <sheetViews>
    <sheetView topLeftCell="A95" workbookViewId="0">
      <selection activeCell="F18" sqref="F18"/>
    </sheetView>
  </sheetViews>
  <sheetFormatPr defaultColWidth="14.42578125" defaultRowHeight="15" customHeight="1"/>
  <cols>
    <col min="1" max="1" width="31.7109375" customWidth="1"/>
    <col min="2" max="2" width="48.140625" customWidth="1"/>
    <col min="3" max="3" width="12" customWidth="1"/>
    <col min="4" max="4" width="8.7109375" customWidth="1"/>
    <col min="5" max="5" width="11" customWidth="1"/>
    <col min="6" max="6" width="15.85546875" customWidth="1"/>
    <col min="7" max="7" width="22.7109375" customWidth="1"/>
    <col min="8" max="8" width="35.42578125" customWidth="1"/>
    <col min="9" max="9" width="39.42578125" customWidth="1"/>
    <col min="10" max="28" width="8.7109375" customWidth="1"/>
  </cols>
  <sheetData>
    <row r="1" spans="1:9" ht="13.5" customHeight="1">
      <c r="A1" s="8" t="s">
        <v>94</v>
      </c>
      <c r="C1" s="9"/>
      <c r="D1" s="9"/>
      <c r="E1" s="9"/>
      <c r="F1" s="9"/>
      <c r="G1" s="9"/>
      <c r="I1" s="10"/>
    </row>
    <row r="2" spans="1:9" ht="13.5" customHeight="1">
      <c r="A2" s="11" t="s">
        <v>18</v>
      </c>
      <c r="C2" s="9"/>
      <c r="D2" s="9"/>
      <c r="E2" s="9"/>
      <c r="F2" s="9"/>
      <c r="G2" s="9"/>
      <c r="I2" s="10"/>
    </row>
    <row r="3" spans="1:9" ht="13.5" customHeight="1">
      <c r="A3" s="11"/>
      <c r="C3" s="9"/>
      <c r="D3" s="9"/>
      <c r="E3" s="9"/>
      <c r="F3" s="9"/>
      <c r="G3" s="9"/>
      <c r="I3" s="10"/>
    </row>
    <row r="4" spans="1:9" ht="13.5" customHeight="1">
      <c r="A4" s="12"/>
      <c r="C4" s="9"/>
      <c r="D4" s="9"/>
      <c r="E4" s="9"/>
      <c r="F4" s="9"/>
      <c r="G4" s="9"/>
      <c r="I4" s="10"/>
    </row>
    <row r="5" spans="1:9" ht="30" customHeight="1">
      <c r="A5" s="13" t="s">
        <v>19</v>
      </c>
      <c r="B5" s="13" t="s">
        <v>20</v>
      </c>
      <c r="C5" s="14" t="s">
        <v>21</v>
      </c>
      <c r="D5" s="13" t="s">
        <v>22</v>
      </c>
      <c r="E5" s="15" t="s">
        <v>23</v>
      </c>
      <c r="F5" s="14" t="s">
        <v>24</v>
      </c>
      <c r="G5" s="16" t="s">
        <v>25</v>
      </c>
      <c r="H5" s="17" t="s">
        <v>26</v>
      </c>
      <c r="I5" s="10"/>
    </row>
    <row r="6" spans="1:9" ht="13.5" customHeight="1">
      <c r="A6" s="8"/>
      <c r="B6" s="8"/>
      <c r="C6" s="18"/>
      <c r="D6" s="8"/>
      <c r="E6" s="19"/>
      <c r="F6" s="18"/>
      <c r="G6" s="18"/>
      <c r="H6" s="10"/>
      <c r="I6" s="10"/>
    </row>
    <row r="7" spans="1:9" ht="13.5" customHeight="1">
      <c r="A7" s="8"/>
      <c r="B7" t="s">
        <v>95</v>
      </c>
      <c r="C7" s="20">
        <v>1000</v>
      </c>
      <c r="D7" s="10">
        <v>1</v>
      </c>
      <c r="E7" s="10" t="s">
        <v>28</v>
      </c>
      <c r="F7" s="21">
        <f t="shared" ref="F7:F14" si="0">C7*D7</f>
        <v>1000</v>
      </c>
      <c r="G7" s="11" t="s">
        <v>29</v>
      </c>
      <c r="H7" s="10"/>
      <c r="I7" s="10"/>
    </row>
    <row r="8" spans="1:9" ht="13.5" customHeight="1">
      <c r="A8" s="8"/>
      <c r="B8" t="s">
        <v>30</v>
      </c>
      <c r="C8" s="20">
        <v>1000</v>
      </c>
      <c r="D8" s="10">
        <v>1</v>
      </c>
      <c r="E8" s="10" t="s">
        <v>31</v>
      </c>
      <c r="F8" s="21">
        <f t="shared" si="0"/>
        <v>1000</v>
      </c>
      <c r="G8" s="11" t="s">
        <v>29</v>
      </c>
      <c r="H8" s="10"/>
      <c r="I8" s="10"/>
    </row>
    <row r="9" spans="1:9" ht="13.5" customHeight="1">
      <c r="A9" s="8"/>
      <c r="B9" t="s">
        <v>32</v>
      </c>
      <c r="C9" s="20">
        <v>1000</v>
      </c>
      <c r="D9" s="10">
        <v>1</v>
      </c>
      <c r="E9" s="10" t="s">
        <v>31</v>
      </c>
      <c r="F9" s="21">
        <f t="shared" si="0"/>
        <v>1000</v>
      </c>
      <c r="G9" s="11" t="s">
        <v>33</v>
      </c>
      <c r="H9" s="10"/>
      <c r="I9" s="10"/>
    </row>
    <row r="10" spans="1:9" ht="13.5" customHeight="1">
      <c r="A10" s="8"/>
      <c r="B10" t="s">
        <v>96</v>
      </c>
      <c r="C10" s="21">
        <v>2500</v>
      </c>
      <c r="D10" s="22">
        <v>1</v>
      </c>
      <c r="E10" s="10" t="s">
        <v>28</v>
      </c>
      <c r="F10" s="21">
        <f t="shared" si="0"/>
        <v>2500</v>
      </c>
      <c r="G10" s="11" t="s">
        <v>33</v>
      </c>
      <c r="H10" s="11"/>
      <c r="I10" s="10"/>
    </row>
    <row r="11" spans="1:9" ht="13.5" customHeight="1">
      <c r="A11" s="8"/>
      <c r="B11" t="s">
        <v>97</v>
      </c>
      <c r="C11" s="20">
        <f>2*150*0.7*10*0.7</f>
        <v>1470</v>
      </c>
      <c r="D11" s="10">
        <v>1</v>
      </c>
      <c r="E11" s="10" t="s">
        <v>31</v>
      </c>
      <c r="F11" s="21">
        <f t="shared" si="0"/>
        <v>1470</v>
      </c>
      <c r="G11" s="11" t="s">
        <v>33</v>
      </c>
      <c r="H11" s="11" t="s">
        <v>98</v>
      </c>
      <c r="I11" s="10"/>
    </row>
    <row r="12" spans="1:9" ht="13.5" customHeight="1">
      <c r="A12" s="8"/>
      <c r="B12" t="s">
        <v>99</v>
      </c>
      <c r="C12" s="20">
        <f>F52</f>
        <v>2500</v>
      </c>
      <c r="D12" s="10">
        <v>1</v>
      </c>
      <c r="E12" s="10" t="s">
        <v>35</v>
      </c>
      <c r="F12" s="21">
        <f t="shared" si="0"/>
        <v>2500</v>
      </c>
      <c r="G12" s="21"/>
      <c r="H12" s="11" t="s">
        <v>100</v>
      </c>
      <c r="I12" s="10"/>
    </row>
    <row r="13" spans="1:9" ht="13.5" customHeight="1">
      <c r="A13" s="8"/>
      <c r="B13" t="s">
        <v>37</v>
      </c>
      <c r="C13" s="21">
        <v>15000</v>
      </c>
      <c r="D13" s="22">
        <v>1</v>
      </c>
      <c r="E13" t="s">
        <v>28</v>
      </c>
      <c r="F13" s="21">
        <f t="shared" si="0"/>
        <v>15000</v>
      </c>
      <c r="G13" s="21"/>
      <c r="H13" s="10"/>
      <c r="I13" s="10"/>
    </row>
    <row r="14" spans="1:9" ht="13.5" customHeight="1">
      <c r="A14" s="8"/>
      <c r="B14" t="s">
        <v>101</v>
      </c>
      <c r="C14" s="21">
        <f>F111-SUM(F7:F13)</f>
        <v>20565.138025000007</v>
      </c>
      <c r="D14" s="22">
        <v>1</v>
      </c>
      <c r="E14" t="s">
        <v>31</v>
      </c>
      <c r="F14" s="21">
        <f t="shared" si="0"/>
        <v>20565.138025000007</v>
      </c>
      <c r="G14" s="21"/>
      <c r="H14" s="10"/>
      <c r="I14" s="10"/>
    </row>
    <row r="15" spans="1:9" ht="13.5" customHeight="1">
      <c r="A15" s="8"/>
      <c r="G15" s="21"/>
      <c r="H15" s="10"/>
      <c r="I15" s="10"/>
    </row>
    <row r="16" spans="1:9" ht="13.5" customHeight="1">
      <c r="A16" s="23" t="s">
        <v>39</v>
      </c>
      <c r="B16" s="24"/>
      <c r="C16" s="25"/>
      <c r="D16" s="24"/>
      <c r="E16" s="24"/>
      <c r="F16" s="26">
        <f>SUM(F6:F14)</f>
        <v>45035.138025000007</v>
      </c>
      <c r="G16" s="27"/>
      <c r="H16" s="10"/>
      <c r="I16" s="10"/>
    </row>
    <row r="17" spans="1:10" ht="13.5" customHeight="1">
      <c r="A17" s="28" t="s">
        <v>40</v>
      </c>
      <c r="B17" s="29"/>
      <c r="C17" s="30"/>
      <c r="D17" s="29"/>
      <c r="E17" s="29"/>
      <c r="F17" s="31">
        <f>F12</f>
        <v>2500</v>
      </c>
      <c r="G17" s="27"/>
      <c r="H17" s="10"/>
      <c r="I17" s="10"/>
    </row>
    <row r="18" spans="1:10" ht="13.5" customHeight="1">
      <c r="A18" s="28" t="s">
        <v>41</v>
      </c>
      <c r="B18" s="29"/>
      <c r="C18" s="30"/>
      <c r="D18" s="29"/>
      <c r="E18" s="29"/>
      <c r="F18" s="31">
        <f>F16-F17</f>
        <v>42535.138025000007</v>
      </c>
      <c r="G18" s="27"/>
      <c r="H18" s="10"/>
      <c r="I18" s="10"/>
    </row>
    <row r="19" spans="1:10" ht="13.5" customHeight="1">
      <c r="A19" s="8"/>
      <c r="B19" s="10"/>
      <c r="C19" s="20"/>
      <c r="D19" s="10"/>
      <c r="E19" s="10"/>
      <c r="F19" s="20"/>
      <c r="G19" s="20"/>
      <c r="H19" s="10"/>
      <c r="I19" s="10"/>
    </row>
    <row r="20" spans="1:10" ht="30" customHeight="1">
      <c r="A20" s="13" t="s">
        <v>42</v>
      </c>
      <c r="B20" s="13" t="s">
        <v>20</v>
      </c>
      <c r="C20" s="14" t="s">
        <v>21</v>
      </c>
      <c r="D20" s="13" t="s">
        <v>22</v>
      </c>
      <c r="E20" s="15" t="s">
        <v>43</v>
      </c>
      <c r="F20" s="14" t="s">
        <v>24</v>
      </c>
      <c r="G20" s="16" t="s">
        <v>25</v>
      </c>
      <c r="H20" s="17" t="s">
        <v>26</v>
      </c>
      <c r="I20" s="10"/>
    </row>
    <row r="21" spans="1:10" ht="13.5" customHeight="1">
      <c r="A21" s="8"/>
      <c r="B21" s="10"/>
      <c r="C21" s="20"/>
      <c r="D21" s="10"/>
      <c r="E21" s="10"/>
      <c r="F21" s="20"/>
      <c r="G21" s="20"/>
      <c r="H21" s="10"/>
      <c r="I21" s="10"/>
    </row>
    <row r="22" spans="1:10" ht="13.5" customHeight="1">
      <c r="A22" s="8" t="s">
        <v>102</v>
      </c>
      <c r="B22" s="10" t="s">
        <v>46</v>
      </c>
      <c r="C22" s="20">
        <v>1000</v>
      </c>
      <c r="D22" s="10">
        <v>1</v>
      </c>
      <c r="E22" s="10">
        <v>2</v>
      </c>
      <c r="F22" s="21">
        <f t="shared" ref="F22:F27" si="1">C22*D22*E22</f>
        <v>2000</v>
      </c>
      <c r="G22" s="11" t="s">
        <v>47</v>
      </c>
      <c r="I22" s="10"/>
    </row>
    <row r="23" spans="1:10" ht="13.5" customHeight="1">
      <c r="A23" s="8"/>
      <c r="B23" s="10" t="s">
        <v>103</v>
      </c>
      <c r="C23" s="20">
        <v>2000</v>
      </c>
      <c r="D23" s="10">
        <v>1</v>
      </c>
      <c r="E23" s="10">
        <v>1</v>
      </c>
      <c r="F23" s="21">
        <f t="shared" si="1"/>
        <v>2000</v>
      </c>
      <c r="G23" s="11" t="s">
        <v>47</v>
      </c>
      <c r="H23" s="10"/>
      <c r="I23" s="10"/>
    </row>
    <row r="24" spans="1:10" ht="13.5" customHeight="1">
      <c r="A24" s="8"/>
      <c r="B24" s="10" t="s">
        <v>104</v>
      </c>
      <c r="C24" s="20">
        <v>2000</v>
      </c>
      <c r="D24" s="10">
        <v>1</v>
      </c>
      <c r="E24" s="10">
        <v>1</v>
      </c>
      <c r="F24" s="21">
        <f t="shared" si="1"/>
        <v>2000</v>
      </c>
      <c r="G24" s="11" t="s">
        <v>47</v>
      </c>
      <c r="H24" s="10"/>
      <c r="I24" s="10"/>
    </row>
    <row r="25" spans="1:10" ht="13.5" customHeight="1">
      <c r="A25" s="8"/>
      <c r="B25" s="10" t="s">
        <v>105</v>
      </c>
      <c r="C25" s="20">
        <v>1000</v>
      </c>
      <c r="D25" s="10">
        <v>1</v>
      </c>
      <c r="E25" s="10">
        <v>1</v>
      </c>
      <c r="F25" s="21">
        <f t="shared" si="1"/>
        <v>1000</v>
      </c>
      <c r="G25" s="11" t="s">
        <v>47</v>
      </c>
      <c r="H25" s="10"/>
      <c r="I25" s="10"/>
    </row>
    <row r="26" spans="1:10" ht="13.5" customHeight="1">
      <c r="A26" s="8"/>
      <c r="B26" s="10" t="s">
        <v>106</v>
      </c>
      <c r="C26" s="20">
        <v>676.67</v>
      </c>
      <c r="D26" s="10">
        <v>1</v>
      </c>
      <c r="E26" s="10">
        <v>3</v>
      </c>
      <c r="F26" s="21">
        <f t="shared" si="1"/>
        <v>2030.0099999999998</v>
      </c>
      <c r="G26" s="11" t="s">
        <v>47</v>
      </c>
      <c r="H26" s="10"/>
      <c r="I26" s="10"/>
    </row>
    <row r="27" spans="1:10" ht="13.5" customHeight="1">
      <c r="A27" s="8"/>
      <c r="B27" t="s">
        <v>55</v>
      </c>
      <c r="C27" s="21">
        <v>50</v>
      </c>
      <c r="D27" s="10">
        <v>1</v>
      </c>
      <c r="E27" s="10">
        <v>10</v>
      </c>
      <c r="F27" s="21">
        <f t="shared" si="1"/>
        <v>500</v>
      </c>
      <c r="G27" s="11" t="s">
        <v>47</v>
      </c>
      <c r="H27" s="10"/>
      <c r="I27" s="10"/>
    </row>
    <row r="28" spans="1:10" ht="13.5" customHeight="1">
      <c r="A28" s="8"/>
      <c r="B28" s="10"/>
      <c r="C28" s="20"/>
      <c r="D28" s="10"/>
      <c r="E28" s="10"/>
      <c r="F28" s="21"/>
      <c r="G28" s="21"/>
      <c r="H28" s="10"/>
      <c r="I28" s="10"/>
    </row>
    <row r="29" spans="1:10" ht="13.5" customHeight="1">
      <c r="A29" s="8" t="s">
        <v>107</v>
      </c>
      <c r="B29" s="10" t="s">
        <v>108</v>
      </c>
      <c r="C29" s="20">
        <v>1000</v>
      </c>
      <c r="D29" s="10">
        <v>1</v>
      </c>
      <c r="E29" s="10">
        <v>1</v>
      </c>
      <c r="F29" s="21">
        <f t="shared" ref="F29:F31" si="2">C29*D29*E29</f>
        <v>1000</v>
      </c>
      <c r="G29" s="11" t="s">
        <v>47</v>
      </c>
      <c r="I29" s="10"/>
    </row>
    <row r="30" spans="1:10" ht="13.5" customHeight="1">
      <c r="A30" s="8"/>
      <c r="B30" s="10" t="s">
        <v>109</v>
      </c>
      <c r="C30" s="20">
        <v>500</v>
      </c>
      <c r="D30" s="10">
        <v>1</v>
      </c>
      <c r="E30" s="10">
        <v>1</v>
      </c>
      <c r="F30" s="21">
        <f t="shared" si="2"/>
        <v>500</v>
      </c>
      <c r="G30" s="11" t="s">
        <v>47</v>
      </c>
      <c r="H30" s="10"/>
      <c r="I30" s="10"/>
    </row>
    <row r="31" spans="1:10" ht="13.5" customHeight="1">
      <c r="A31" s="8"/>
      <c r="B31" s="10" t="s">
        <v>110</v>
      </c>
      <c r="C31" s="9">
        <v>60</v>
      </c>
      <c r="D31" s="10">
        <v>5</v>
      </c>
      <c r="E31" s="10">
        <v>1</v>
      </c>
      <c r="F31" s="21">
        <f t="shared" si="2"/>
        <v>300</v>
      </c>
      <c r="G31" t="s">
        <v>111</v>
      </c>
      <c r="H31" s="10"/>
      <c r="I31" s="10"/>
    </row>
    <row r="32" spans="1:10" ht="13.5" customHeight="1">
      <c r="A32" s="8"/>
      <c r="B32" s="34" t="s">
        <v>67</v>
      </c>
      <c r="I32" s="10"/>
      <c r="J32" s="10"/>
    </row>
    <row r="33" spans="1:9" ht="13.5" customHeight="1">
      <c r="A33" s="8"/>
      <c r="C33" s="21"/>
      <c r="D33" s="10"/>
      <c r="E33" s="10"/>
      <c r="F33" s="21"/>
      <c r="G33" s="21"/>
      <c r="H33" s="10"/>
      <c r="I33" s="10"/>
    </row>
    <row r="34" spans="1:9" ht="13.5" customHeight="1">
      <c r="A34" s="8" t="s">
        <v>112</v>
      </c>
      <c r="B34" t="s">
        <v>113</v>
      </c>
      <c r="C34" s="21"/>
      <c r="D34" s="10"/>
      <c r="E34" s="10"/>
      <c r="F34" s="21"/>
      <c r="G34" s="21"/>
      <c r="H34" s="10"/>
      <c r="I34" s="10"/>
    </row>
    <row r="35" spans="1:9" ht="13.5" customHeight="1">
      <c r="A35" s="8"/>
      <c r="B35" t="s">
        <v>114</v>
      </c>
      <c r="C35" s="21">
        <v>530</v>
      </c>
      <c r="D35" s="10">
        <v>3</v>
      </c>
      <c r="E35" s="10">
        <v>3</v>
      </c>
      <c r="F35" s="21">
        <f t="shared" ref="F35:F39" si="3">C35*D35*E35</f>
        <v>4770</v>
      </c>
      <c r="G35" s="11" t="s">
        <v>47</v>
      </c>
      <c r="H35" s="10"/>
      <c r="I35" s="10"/>
    </row>
    <row r="36" spans="1:9" ht="13.5" customHeight="1">
      <c r="A36" s="8"/>
      <c r="B36" t="s">
        <v>115</v>
      </c>
      <c r="C36" s="21">
        <v>600</v>
      </c>
      <c r="D36" s="10">
        <v>1</v>
      </c>
      <c r="E36" s="10">
        <v>1</v>
      </c>
      <c r="F36" s="21">
        <f t="shared" si="3"/>
        <v>600</v>
      </c>
      <c r="G36" s="11" t="s">
        <v>47</v>
      </c>
      <c r="H36" s="10"/>
      <c r="I36" s="10"/>
    </row>
    <row r="37" spans="1:9" ht="13.5" customHeight="1">
      <c r="A37" s="8"/>
      <c r="B37" t="s">
        <v>63</v>
      </c>
      <c r="C37" s="21">
        <v>200</v>
      </c>
      <c r="D37" s="10">
        <v>1</v>
      </c>
      <c r="E37" s="10">
        <v>1</v>
      </c>
      <c r="F37" s="21">
        <f t="shared" si="3"/>
        <v>200</v>
      </c>
      <c r="G37" s="11" t="s">
        <v>47</v>
      </c>
      <c r="H37" s="10"/>
      <c r="I37" s="10"/>
    </row>
    <row r="38" spans="1:9" ht="13.5" customHeight="1">
      <c r="A38" s="8"/>
      <c r="B38" t="s">
        <v>64</v>
      </c>
      <c r="C38" s="21">
        <v>1000</v>
      </c>
      <c r="D38" s="10">
        <v>1</v>
      </c>
      <c r="E38" s="10">
        <v>3</v>
      </c>
      <c r="F38" s="21">
        <f t="shared" si="3"/>
        <v>3000</v>
      </c>
      <c r="G38" s="11" t="s">
        <v>47</v>
      </c>
      <c r="H38" s="10"/>
      <c r="I38" s="10"/>
    </row>
    <row r="39" spans="1:9" ht="13.5" customHeight="1">
      <c r="A39" s="8"/>
      <c r="B39" t="s">
        <v>116</v>
      </c>
      <c r="C39" s="21">
        <v>50</v>
      </c>
      <c r="D39" s="10">
        <v>1</v>
      </c>
      <c r="E39" s="10">
        <v>3</v>
      </c>
      <c r="F39" s="21">
        <f t="shared" si="3"/>
        <v>150</v>
      </c>
      <c r="G39" s="11" t="s">
        <v>47</v>
      </c>
      <c r="H39" s="10"/>
      <c r="I39" s="10"/>
    </row>
    <row r="40" spans="1:9" ht="13.5" customHeight="1">
      <c r="A40" s="8"/>
      <c r="C40" s="21"/>
      <c r="D40" s="10"/>
      <c r="E40" s="10"/>
      <c r="F40" s="21"/>
      <c r="G40" s="21"/>
      <c r="H40" s="10"/>
      <c r="I40" s="10"/>
    </row>
    <row r="41" spans="1:9" ht="13.5" customHeight="1">
      <c r="A41" s="8" t="s">
        <v>117</v>
      </c>
      <c r="B41" t="s">
        <v>118</v>
      </c>
      <c r="C41" s="43">
        <v>530</v>
      </c>
      <c r="D41">
        <v>3</v>
      </c>
      <c r="E41">
        <v>1</v>
      </c>
      <c r="F41" s="21">
        <f t="shared" ref="F41:F52" si="4">C41*D41*E41</f>
        <v>1590</v>
      </c>
      <c r="G41" s="11" t="s">
        <v>47</v>
      </c>
    </row>
    <row r="42" spans="1:9" ht="13.5" customHeight="1">
      <c r="A42" s="8"/>
      <c r="B42" t="s">
        <v>115</v>
      </c>
      <c r="C42" s="44">
        <v>600</v>
      </c>
      <c r="D42" s="45">
        <v>1</v>
      </c>
      <c r="E42">
        <v>1</v>
      </c>
      <c r="F42" s="21">
        <f t="shared" si="4"/>
        <v>600</v>
      </c>
      <c r="G42" s="11" t="s">
        <v>47</v>
      </c>
    </row>
    <row r="43" spans="1:9" ht="13.5" customHeight="1">
      <c r="A43" s="8"/>
      <c r="B43" t="s">
        <v>119</v>
      </c>
      <c r="C43" s="35">
        <v>25</v>
      </c>
      <c r="D43">
        <v>6</v>
      </c>
      <c r="E43">
        <v>5</v>
      </c>
      <c r="F43" s="21">
        <f t="shared" si="4"/>
        <v>750</v>
      </c>
      <c r="G43" s="11" t="s">
        <v>47</v>
      </c>
    </row>
    <row r="44" spans="1:9" ht="13.5" customHeight="1">
      <c r="A44" s="8"/>
      <c r="B44" t="s">
        <v>120</v>
      </c>
      <c r="C44" s="35">
        <v>0</v>
      </c>
      <c r="D44">
        <v>1</v>
      </c>
      <c r="E44">
        <v>1</v>
      </c>
      <c r="F44" s="21">
        <f t="shared" si="4"/>
        <v>0</v>
      </c>
      <c r="G44" s="11" t="s">
        <v>47</v>
      </c>
      <c r="I44" s="10"/>
    </row>
    <row r="45" spans="1:9" ht="13.5" customHeight="1">
      <c r="A45" s="8"/>
      <c r="B45" t="s">
        <v>121</v>
      </c>
      <c r="C45" s="35">
        <v>150</v>
      </c>
      <c r="D45">
        <v>1</v>
      </c>
      <c r="E45">
        <v>2</v>
      </c>
      <c r="F45" s="21">
        <f t="shared" si="4"/>
        <v>300</v>
      </c>
      <c r="G45" s="11" t="s">
        <v>47</v>
      </c>
    </row>
    <row r="46" spans="1:9" ht="13.5" customHeight="1">
      <c r="A46" s="8"/>
      <c r="B46" t="s">
        <v>122</v>
      </c>
      <c r="C46" s="35">
        <v>250</v>
      </c>
      <c r="D46">
        <v>1</v>
      </c>
      <c r="E46">
        <v>1</v>
      </c>
      <c r="F46" s="21">
        <f t="shared" si="4"/>
        <v>250</v>
      </c>
      <c r="G46" s="11" t="s">
        <v>47</v>
      </c>
    </row>
    <row r="47" spans="1:9" ht="13.5" customHeight="1">
      <c r="A47" s="8"/>
      <c r="B47" t="s">
        <v>123</v>
      </c>
      <c r="C47" s="35">
        <v>50</v>
      </c>
      <c r="D47">
        <v>6</v>
      </c>
      <c r="E47">
        <v>5</v>
      </c>
      <c r="F47" s="21">
        <f t="shared" si="4"/>
        <v>1500</v>
      </c>
      <c r="G47" s="11" t="s">
        <v>47</v>
      </c>
    </row>
    <row r="48" spans="1:9" ht="13.5" customHeight="1">
      <c r="A48" s="8"/>
      <c r="B48" t="s">
        <v>124</v>
      </c>
      <c r="C48" s="35">
        <v>50</v>
      </c>
      <c r="D48">
        <v>7</v>
      </c>
      <c r="E48">
        <v>1</v>
      </c>
      <c r="F48" s="21">
        <f t="shared" si="4"/>
        <v>350</v>
      </c>
      <c r="G48" s="11" t="s">
        <v>47</v>
      </c>
    </row>
    <row r="49" spans="1:9" ht="13.5" customHeight="1">
      <c r="A49" s="8"/>
      <c r="B49" t="s">
        <v>125</v>
      </c>
      <c r="C49" s="9">
        <v>0</v>
      </c>
      <c r="D49">
        <v>1</v>
      </c>
      <c r="E49">
        <v>1</v>
      </c>
      <c r="F49" s="9">
        <f t="shared" si="4"/>
        <v>0</v>
      </c>
      <c r="G49" t="s">
        <v>126</v>
      </c>
    </row>
    <row r="50" spans="1:9" ht="13.5" customHeight="1">
      <c r="A50" s="8"/>
      <c r="B50" t="s">
        <v>127</v>
      </c>
      <c r="C50" s="9">
        <v>0</v>
      </c>
      <c r="D50">
        <v>1</v>
      </c>
      <c r="E50">
        <v>1</v>
      </c>
      <c r="F50" s="9">
        <f t="shared" si="4"/>
        <v>0</v>
      </c>
      <c r="G50" s="11" t="s">
        <v>47</v>
      </c>
    </row>
    <row r="51" spans="1:9" ht="13.5" customHeight="1">
      <c r="A51" s="8"/>
      <c r="B51" t="s">
        <v>128</v>
      </c>
      <c r="C51" s="9">
        <v>200</v>
      </c>
      <c r="D51">
        <v>1</v>
      </c>
      <c r="E51">
        <v>1</v>
      </c>
      <c r="F51" s="9">
        <f t="shared" si="4"/>
        <v>200</v>
      </c>
      <c r="G51" t="s">
        <v>126</v>
      </c>
    </row>
    <row r="52" spans="1:9" ht="13.5" customHeight="1">
      <c r="B52" t="s">
        <v>129</v>
      </c>
      <c r="C52" s="9">
        <v>2500</v>
      </c>
      <c r="D52">
        <v>1</v>
      </c>
      <c r="E52">
        <v>1</v>
      </c>
      <c r="F52" s="9">
        <f t="shared" si="4"/>
        <v>2500</v>
      </c>
      <c r="G52" s="11" t="s">
        <v>130</v>
      </c>
      <c r="H52" t="s">
        <v>131</v>
      </c>
    </row>
    <row r="53" spans="1:9" ht="13.5" customHeight="1">
      <c r="A53" s="8"/>
      <c r="C53" s="35"/>
      <c r="F53" s="21"/>
      <c r="G53" s="21"/>
    </row>
    <row r="54" spans="1:9" ht="13.5" customHeight="1">
      <c r="A54" s="8" t="s">
        <v>132</v>
      </c>
      <c r="C54" s="35"/>
      <c r="F54" s="21"/>
      <c r="G54" s="21"/>
    </row>
    <row r="55" spans="1:9" ht="13.5" customHeight="1">
      <c r="A55" s="8"/>
      <c r="C55" s="35"/>
      <c r="F55" s="21"/>
      <c r="G55" s="21"/>
    </row>
    <row r="56" spans="1:9" ht="13.5" customHeight="1">
      <c r="A56" s="8" t="s">
        <v>71</v>
      </c>
      <c r="B56" t="s">
        <v>70</v>
      </c>
      <c r="C56" s="21">
        <v>500</v>
      </c>
      <c r="D56" s="10">
        <v>1</v>
      </c>
      <c r="E56" s="10">
        <v>1</v>
      </c>
      <c r="F56" s="21">
        <f t="shared" ref="F56:F62" si="5">C56*D56*E56</f>
        <v>500</v>
      </c>
      <c r="G56" s="11" t="s">
        <v>71</v>
      </c>
      <c r="H56" s="10"/>
      <c r="I56" s="10"/>
    </row>
    <row r="57" spans="1:9" ht="13.5" customHeight="1">
      <c r="A57" s="8"/>
      <c r="B57" t="s">
        <v>133</v>
      </c>
      <c r="C57" s="21">
        <v>500</v>
      </c>
      <c r="D57" s="10">
        <v>1</v>
      </c>
      <c r="E57" s="10">
        <v>1</v>
      </c>
      <c r="F57" s="21">
        <f t="shared" si="5"/>
        <v>500</v>
      </c>
      <c r="G57" s="11" t="s">
        <v>71</v>
      </c>
      <c r="H57" s="10"/>
      <c r="I57" s="10"/>
    </row>
    <row r="58" spans="1:9" ht="13.5" customHeight="1">
      <c r="A58" s="8"/>
      <c r="B58" t="s">
        <v>73</v>
      </c>
      <c r="C58" s="21">
        <v>200</v>
      </c>
      <c r="D58" s="10">
        <v>2</v>
      </c>
      <c r="E58" s="10">
        <v>1</v>
      </c>
      <c r="F58" s="21">
        <f t="shared" si="5"/>
        <v>400</v>
      </c>
      <c r="G58" s="11" t="s">
        <v>71</v>
      </c>
      <c r="H58" s="10"/>
      <c r="I58" s="10"/>
    </row>
    <row r="59" spans="1:9" ht="13.5" customHeight="1">
      <c r="A59" s="8"/>
      <c r="B59" t="s">
        <v>134</v>
      </c>
      <c r="C59" s="21">
        <v>500</v>
      </c>
      <c r="D59" s="10">
        <v>1</v>
      </c>
      <c r="E59" s="10">
        <v>1</v>
      </c>
      <c r="F59" s="21">
        <f t="shared" si="5"/>
        <v>500</v>
      </c>
      <c r="G59" s="11" t="s">
        <v>71</v>
      </c>
      <c r="H59" s="10"/>
      <c r="I59" s="10"/>
    </row>
    <row r="60" spans="1:9" ht="13.5" customHeight="1">
      <c r="A60" s="8"/>
      <c r="B60" t="s">
        <v>135</v>
      </c>
      <c r="C60" s="21">
        <v>150</v>
      </c>
      <c r="D60" s="10">
        <v>1</v>
      </c>
      <c r="E60" s="10">
        <v>4</v>
      </c>
      <c r="F60" s="21">
        <f t="shared" si="5"/>
        <v>600</v>
      </c>
      <c r="G60" s="11" t="s">
        <v>71</v>
      </c>
      <c r="H60" s="10"/>
      <c r="I60" s="10"/>
    </row>
    <row r="61" spans="1:9" ht="13.5" customHeight="1">
      <c r="A61" s="8"/>
      <c r="B61" t="s">
        <v>136</v>
      </c>
      <c r="C61" s="21">
        <v>250</v>
      </c>
      <c r="D61" s="10">
        <v>1</v>
      </c>
      <c r="E61" s="10">
        <v>1</v>
      </c>
      <c r="F61" s="21">
        <f t="shared" si="5"/>
        <v>250</v>
      </c>
      <c r="G61" s="11" t="s">
        <v>71</v>
      </c>
      <c r="H61" s="10"/>
      <c r="I61" s="10"/>
    </row>
    <row r="62" spans="1:9" ht="13.5" customHeight="1">
      <c r="A62" s="8"/>
      <c r="B62" t="s">
        <v>137</v>
      </c>
      <c r="C62" s="21">
        <v>500</v>
      </c>
      <c r="D62" s="10">
        <v>1</v>
      </c>
      <c r="E62" s="10">
        <v>1</v>
      </c>
      <c r="F62" s="21">
        <f t="shared" si="5"/>
        <v>500</v>
      </c>
      <c r="G62" s="11" t="s">
        <v>71</v>
      </c>
      <c r="H62" s="10"/>
      <c r="I62" s="10"/>
    </row>
    <row r="63" spans="1:9" ht="13.5" customHeight="1">
      <c r="C63" s="21"/>
      <c r="D63" s="10"/>
      <c r="E63" s="10"/>
      <c r="F63" s="21"/>
      <c r="G63" s="11"/>
      <c r="H63" s="10"/>
      <c r="I63" s="10"/>
    </row>
    <row r="64" spans="1:9" ht="13.5" customHeight="1">
      <c r="A64" s="8" t="s">
        <v>75</v>
      </c>
      <c r="B64" t="s">
        <v>79</v>
      </c>
      <c r="C64" s="21">
        <v>500</v>
      </c>
      <c r="D64" s="10">
        <v>1</v>
      </c>
      <c r="E64" s="10">
        <v>1</v>
      </c>
      <c r="F64" s="21">
        <f>C64*D64*E64</f>
        <v>500</v>
      </c>
      <c r="G64" s="11" t="s">
        <v>80</v>
      </c>
      <c r="H64" s="11" t="s">
        <v>81</v>
      </c>
      <c r="I64" s="10"/>
    </row>
    <row r="65" spans="1:9" ht="13.5" customHeight="1">
      <c r="A65" s="33" t="s">
        <v>78</v>
      </c>
      <c r="C65" s="21"/>
      <c r="D65" s="10"/>
      <c r="E65" s="10"/>
      <c r="F65" s="21"/>
      <c r="G65" s="11"/>
      <c r="H65" s="10"/>
      <c r="I65" s="10"/>
    </row>
    <row r="66" spans="1:9" ht="13.5" customHeight="1">
      <c r="C66" s="21"/>
      <c r="D66" s="10"/>
      <c r="E66" s="10"/>
      <c r="F66" s="21"/>
      <c r="G66" s="11"/>
      <c r="H66" s="10"/>
      <c r="I66" s="10"/>
    </row>
    <row r="67" spans="1:9" ht="13.5" customHeight="1">
      <c r="A67" s="8" t="s">
        <v>82</v>
      </c>
      <c r="B67" t="s">
        <v>138</v>
      </c>
      <c r="C67" s="21">
        <f>0.05*SUM(F22:F65)</f>
        <v>1592.0005000000001</v>
      </c>
      <c r="D67" s="10">
        <v>1</v>
      </c>
      <c r="E67" s="10">
        <v>1</v>
      </c>
      <c r="F67" s="21">
        <f t="shared" ref="F67:F68" si="6">C67*D67*E67</f>
        <v>1592.0005000000001</v>
      </c>
      <c r="G67" s="11" t="s">
        <v>66</v>
      </c>
      <c r="H67" s="11" t="s">
        <v>84</v>
      </c>
      <c r="I67" s="10"/>
    </row>
    <row r="68" spans="1:9" ht="13.5" customHeight="1">
      <c r="A68" s="8"/>
      <c r="B68" s="10" t="s">
        <v>139</v>
      </c>
      <c r="C68" s="20">
        <v>250</v>
      </c>
      <c r="D68" s="10">
        <v>1</v>
      </c>
      <c r="E68" s="10">
        <v>1</v>
      </c>
      <c r="F68" s="21">
        <f t="shared" si="6"/>
        <v>250</v>
      </c>
      <c r="G68" s="11" t="s">
        <v>66</v>
      </c>
      <c r="H68" s="10"/>
      <c r="I68" s="10"/>
    </row>
    <row r="69" spans="1:9" ht="13.5" customHeight="1">
      <c r="A69" s="8"/>
      <c r="B69" s="10"/>
      <c r="C69" s="20"/>
      <c r="D69" s="10"/>
      <c r="E69" s="10"/>
      <c r="F69" s="21"/>
      <c r="G69" s="21"/>
      <c r="H69" s="10"/>
      <c r="I69" s="10"/>
    </row>
    <row r="70" spans="1:9" ht="13.5" customHeight="1">
      <c r="A70" s="8" t="s">
        <v>86</v>
      </c>
      <c r="B70" t="s">
        <v>140</v>
      </c>
      <c r="C70" s="35">
        <f>SUM(F22:F69)*0.05</f>
        <v>1684.1005250000003</v>
      </c>
      <c r="D70" s="22">
        <v>1</v>
      </c>
      <c r="E70" s="22">
        <v>1</v>
      </c>
      <c r="F70" s="21">
        <f>C70*D70*E70</f>
        <v>1684.1005250000003</v>
      </c>
      <c r="G70" s="11" t="s">
        <v>47</v>
      </c>
      <c r="H70" s="11" t="s">
        <v>84</v>
      </c>
      <c r="I70" s="10"/>
    </row>
    <row r="71" spans="1:9" ht="13.5" customHeight="1">
      <c r="I71" s="10"/>
    </row>
    <row r="72" spans="1:9" ht="13.5" customHeight="1">
      <c r="A72" s="46" t="s">
        <v>141</v>
      </c>
      <c r="C72" s="9"/>
      <c r="F72" s="47"/>
      <c r="G72" s="11"/>
      <c r="I72" s="10"/>
    </row>
    <row r="73" spans="1:9" ht="13.5" customHeight="1">
      <c r="A73" s="34" t="s">
        <v>142</v>
      </c>
      <c r="B73" t="s">
        <v>118</v>
      </c>
      <c r="C73" s="9">
        <v>220</v>
      </c>
      <c r="D73">
        <v>5</v>
      </c>
      <c r="E73">
        <v>1</v>
      </c>
      <c r="F73" s="47">
        <f t="shared" ref="F73:F89" si="7">C73*D73*E73</f>
        <v>1100</v>
      </c>
      <c r="G73" s="11" t="s">
        <v>47</v>
      </c>
      <c r="I73" s="10"/>
    </row>
    <row r="74" spans="1:9" ht="13.5" customHeight="1">
      <c r="A74" s="34" t="s">
        <v>143</v>
      </c>
      <c r="B74" t="s">
        <v>144</v>
      </c>
      <c r="C74" s="9">
        <v>75</v>
      </c>
      <c r="D74">
        <v>7</v>
      </c>
      <c r="E74">
        <v>1</v>
      </c>
      <c r="F74" s="47">
        <f t="shared" si="7"/>
        <v>525</v>
      </c>
      <c r="G74" s="11" t="s">
        <v>47</v>
      </c>
      <c r="I74" s="10"/>
    </row>
    <row r="75" spans="1:9" ht="13.5" customHeight="1">
      <c r="A75" s="34" t="s">
        <v>145</v>
      </c>
      <c r="B75" t="s">
        <v>115</v>
      </c>
      <c r="C75" s="9">
        <v>275</v>
      </c>
      <c r="D75">
        <v>1</v>
      </c>
      <c r="E75">
        <v>1</v>
      </c>
      <c r="F75" s="47">
        <f t="shared" si="7"/>
        <v>275</v>
      </c>
      <c r="G75" s="11" t="s">
        <v>47</v>
      </c>
      <c r="I75" s="10"/>
    </row>
    <row r="76" spans="1:9" ht="13.5" customHeight="1">
      <c r="B76" t="s">
        <v>146</v>
      </c>
      <c r="C76" s="9">
        <v>25</v>
      </c>
      <c r="D76">
        <v>7</v>
      </c>
      <c r="E76">
        <v>2.5</v>
      </c>
      <c r="F76" s="47">
        <f t="shared" si="7"/>
        <v>437.5</v>
      </c>
      <c r="G76" s="11" t="s">
        <v>47</v>
      </c>
      <c r="I76" s="10"/>
    </row>
    <row r="77" spans="1:9" ht="13.5" customHeight="1">
      <c r="B77" t="s">
        <v>121</v>
      </c>
      <c r="C77" s="9">
        <v>150</v>
      </c>
      <c r="D77">
        <v>1</v>
      </c>
      <c r="E77">
        <v>1</v>
      </c>
      <c r="F77" s="47">
        <f t="shared" si="7"/>
        <v>150</v>
      </c>
      <c r="G77" s="11" t="s">
        <v>47</v>
      </c>
      <c r="I77" s="10"/>
    </row>
    <row r="78" spans="1:9" ht="13.5" customHeight="1">
      <c r="B78" t="s">
        <v>122</v>
      </c>
      <c r="C78" s="9">
        <v>50</v>
      </c>
      <c r="D78">
        <v>1</v>
      </c>
      <c r="E78">
        <v>1</v>
      </c>
      <c r="F78" s="47">
        <f t="shared" si="7"/>
        <v>50</v>
      </c>
      <c r="G78" s="11" t="s">
        <v>47</v>
      </c>
      <c r="I78" s="10"/>
    </row>
    <row r="79" spans="1:9" ht="13.5" customHeight="1">
      <c r="B79" t="s">
        <v>123</v>
      </c>
      <c r="C79" s="9">
        <v>60</v>
      </c>
      <c r="D79">
        <v>7</v>
      </c>
      <c r="E79">
        <v>2</v>
      </c>
      <c r="F79" s="47">
        <f t="shared" si="7"/>
        <v>840</v>
      </c>
      <c r="G79" s="11" t="s">
        <v>47</v>
      </c>
      <c r="I79" s="10"/>
    </row>
    <row r="80" spans="1:9" ht="13.5" customHeight="1">
      <c r="B80" t="s">
        <v>120</v>
      </c>
      <c r="C80" s="9">
        <v>200</v>
      </c>
      <c r="D80">
        <v>1</v>
      </c>
      <c r="E80">
        <v>1</v>
      </c>
      <c r="F80" s="47">
        <f t="shared" si="7"/>
        <v>200</v>
      </c>
      <c r="G80" s="11" t="s">
        <v>47</v>
      </c>
      <c r="I80" s="10"/>
    </row>
    <row r="81" spans="1:9" ht="13.5" customHeight="1">
      <c r="B81" t="s">
        <v>147</v>
      </c>
      <c r="C81" s="9">
        <v>10</v>
      </c>
      <c r="D81">
        <v>1</v>
      </c>
      <c r="E81">
        <v>1</v>
      </c>
      <c r="F81" s="47">
        <f t="shared" si="7"/>
        <v>10</v>
      </c>
      <c r="G81" s="11" t="s">
        <v>47</v>
      </c>
      <c r="I81" s="10"/>
    </row>
    <row r="82" spans="1:9" ht="13.5" customHeight="1">
      <c r="B82" t="s">
        <v>148</v>
      </c>
      <c r="C82" s="9">
        <v>50</v>
      </c>
      <c r="D82">
        <v>3</v>
      </c>
      <c r="E82">
        <v>2</v>
      </c>
      <c r="F82" s="47">
        <f t="shared" si="7"/>
        <v>300</v>
      </c>
      <c r="G82" s="11" t="s">
        <v>47</v>
      </c>
      <c r="I82" s="10"/>
    </row>
    <row r="83" spans="1:9" ht="13.5" customHeight="1">
      <c r="B83" t="s">
        <v>149</v>
      </c>
      <c r="C83" s="9">
        <v>0.55000000000000004</v>
      </c>
      <c r="D83">
        <v>65</v>
      </c>
      <c r="E83">
        <v>2</v>
      </c>
      <c r="F83" s="47">
        <f t="shared" si="7"/>
        <v>71.5</v>
      </c>
      <c r="G83" s="11" t="s">
        <v>47</v>
      </c>
      <c r="I83" s="10"/>
    </row>
    <row r="84" spans="1:9" ht="13.5" customHeight="1">
      <c r="B84" t="s">
        <v>150</v>
      </c>
      <c r="C84" s="9">
        <f>0.1*SUM(F72:F83)</f>
        <v>395.90000000000003</v>
      </c>
      <c r="D84">
        <v>1</v>
      </c>
      <c r="E84">
        <v>1</v>
      </c>
      <c r="F84" s="47">
        <f t="shared" si="7"/>
        <v>395.90000000000003</v>
      </c>
      <c r="G84" s="34" t="s">
        <v>66</v>
      </c>
      <c r="I84" s="10"/>
    </row>
    <row r="85" spans="1:9" ht="13.5" customHeight="1">
      <c r="B85" t="s">
        <v>86</v>
      </c>
      <c r="C85" s="9">
        <f>0.03*SUM(F72:F84)</f>
        <v>130.64699999999999</v>
      </c>
      <c r="D85">
        <v>1</v>
      </c>
      <c r="E85">
        <v>1</v>
      </c>
      <c r="F85" s="47">
        <f t="shared" si="7"/>
        <v>130.64699999999999</v>
      </c>
      <c r="G85" s="11" t="s">
        <v>47</v>
      </c>
      <c r="I85" s="10"/>
    </row>
    <row r="86" spans="1:9" ht="13.5" customHeight="1">
      <c r="B86" t="s">
        <v>127</v>
      </c>
      <c r="C86" s="9">
        <v>250</v>
      </c>
      <c r="D86">
        <v>1</v>
      </c>
      <c r="E86">
        <v>1</v>
      </c>
      <c r="F86" s="47">
        <f t="shared" si="7"/>
        <v>250</v>
      </c>
      <c r="G86" s="11" t="s">
        <v>47</v>
      </c>
      <c r="H86" t="s">
        <v>151</v>
      </c>
      <c r="I86" s="10"/>
    </row>
    <row r="87" spans="1:9" ht="13.5" customHeight="1">
      <c r="B87" t="s">
        <v>125</v>
      </c>
      <c r="C87" s="9">
        <v>0</v>
      </c>
      <c r="D87">
        <v>1</v>
      </c>
      <c r="E87">
        <v>1</v>
      </c>
      <c r="F87" s="47">
        <f t="shared" si="7"/>
        <v>0</v>
      </c>
      <c r="G87" s="47" t="s">
        <v>71</v>
      </c>
      <c r="H87" t="s">
        <v>152</v>
      </c>
      <c r="I87" s="10"/>
    </row>
    <row r="88" spans="1:9" ht="13.5" customHeight="1">
      <c r="B88" t="s">
        <v>153</v>
      </c>
      <c r="C88" s="9">
        <v>250</v>
      </c>
      <c r="D88">
        <v>1</v>
      </c>
      <c r="E88">
        <v>1</v>
      </c>
      <c r="F88" s="47">
        <f t="shared" si="7"/>
        <v>250</v>
      </c>
      <c r="G88" s="47" t="s">
        <v>71</v>
      </c>
      <c r="I88" s="10"/>
    </row>
    <row r="89" spans="1:9" ht="13.5" customHeight="1">
      <c r="B89" t="s">
        <v>128</v>
      </c>
      <c r="C89" s="9">
        <v>200</v>
      </c>
      <c r="D89">
        <v>1</v>
      </c>
      <c r="E89">
        <v>1</v>
      </c>
      <c r="F89" s="47">
        <f t="shared" si="7"/>
        <v>200</v>
      </c>
      <c r="G89" s="47" t="s">
        <v>71</v>
      </c>
      <c r="I89" s="10"/>
    </row>
    <row r="90" spans="1:9" ht="13.5" customHeight="1">
      <c r="C90" s="9"/>
      <c r="F90" s="9"/>
      <c r="G90" s="9"/>
      <c r="H90" t="s">
        <v>154</v>
      </c>
      <c r="I90" s="10"/>
    </row>
    <row r="91" spans="1:9" ht="13.5" customHeight="1">
      <c r="C91" s="9"/>
      <c r="F91" s="9"/>
      <c r="G91" s="9"/>
      <c r="H91" s="48">
        <f>SUM(F73:F89)</f>
        <v>5185.5469999999996</v>
      </c>
      <c r="I91" s="10"/>
    </row>
    <row r="92" spans="1:9" ht="13.5" customHeight="1">
      <c r="A92" s="46" t="s">
        <v>155</v>
      </c>
      <c r="C92" s="43"/>
      <c r="F92" s="9"/>
      <c r="G92" s="11"/>
      <c r="I92" s="10"/>
    </row>
    <row r="93" spans="1:9" ht="13.5" customHeight="1">
      <c r="A93" s="34" t="s">
        <v>156</v>
      </c>
      <c r="B93" t="s">
        <v>118</v>
      </c>
      <c r="C93" s="43">
        <v>400</v>
      </c>
      <c r="D93">
        <v>5</v>
      </c>
      <c r="E93">
        <v>1</v>
      </c>
      <c r="F93" s="9">
        <f t="shared" ref="F93:F107" si="8">C93*D93*E93</f>
        <v>2000</v>
      </c>
      <c r="G93" s="11" t="s">
        <v>47</v>
      </c>
      <c r="I93" s="10"/>
    </row>
    <row r="94" spans="1:9" ht="13.5" customHeight="1">
      <c r="A94" t="s">
        <v>157</v>
      </c>
      <c r="B94" t="s">
        <v>115</v>
      </c>
      <c r="C94" s="44">
        <v>500</v>
      </c>
      <c r="D94" s="45">
        <v>1</v>
      </c>
      <c r="E94">
        <v>1</v>
      </c>
      <c r="F94" s="9">
        <f t="shared" si="8"/>
        <v>500</v>
      </c>
      <c r="G94" s="11" t="s">
        <v>47</v>
      </c>
      <c r="I94" s="10"/>
    </row>
    <row r="95" spans="1:9" ht="13.5" customHeight="1">
      <c r="A95" t="s">
        <v>158</v>
      </c>
      <c r="B95" t="s">
        <v>146</v>
      </c>
      <c r="C95" s="35">
        <v>25</v>
      </c>
      <c r="D95">
        <v>2</v>
      </c>
      <c r="E95">
        <v>3</v>
      </c>
      <c r="F95" s="9">
        <f t="shared" si="8"/>
        <v>150</v>
      </c>
      <c r="G95" s="11" t="s">
        <v>47</v>
      </c>
      <c r="I95" s="10"/>
    </row>
    <row r="96" spans="1:9" ht="13.5" customHeight="1">
      <c r="B96" t="s">
        <v>121</v>
      </c>
      <c r="C96" s="35">
        <v>100</v>
      </c>
      <c r="D96">
        <v>1</v>
      </c>
      <c r="E96">
        <v>3</v>
      </c>
      <c r="F96" s="9">
        <f t="shared" si="8"/>
        <v>300</v>
      </c>
      <c r="G96" s="11" t="s">
        <v>47</v>
      </c>
      <c r="I96" s="10"/>
    </row>
    <row r="97" spans="1:9" ht="13.5" customHeight="1">
      <c r="B97" t="s">
        <v>122</v>
      </c>
      <c r="C97" s="35">
        <v>150</v>
      </c>
      <c r="D97">
        <v>1</v>
      </c>
      <c r="E97">
        <v>1</v>
      </c>
      <c r="F97" s="9">
        <f t="shared" si="8"/>
        <v>150</v>
      </c>
      <c r="G97" s="11" t="s">
        <v>47</v>
      </c>
      <c r="I97" s="10"/>
    </row>
    <row r="98" spans="1:9" ht="13.5" customHeight="1">
      <c r="B98" t="s">
        <v>123</v>
      </c>
      <c r="C98" s="35">
        <v>50</v>
      </c>
      <c r="D98">
        <f>D95</f>
        <v>2</v>
      </c>
      <c r="E98">
        <v>2</v>
      </c>
      <c r="F98" s="9">
        <f t="shared" si="8"/>
        <v>200</v>
      </c>
      <c r="G98" s="11" t="s">
        <v>47</v>
      </c>
      <c r="I98" s="10"/>
    </row>
    <row r="99" spans="1:9" ht="13.5" customHeight="1">
      <c r="B99" t="s">
        <v>120</v>
      </c>
      <c r="C99" s="20">
        <v>200</v>
      </c>
      <c r="D99">
        <v>1</v>
      </c>
      <c r="E99">
        <v>1</v>
      </c>
      <c r="F99" s="9">
        <f t="shared" si="8"/>
        <v>200</v>
      </c>
      <c r="G99" s="11" t="s">
        <v>47</v>
      </c>
      <c r="I99" s="10"/>
    </row>
    <row r="100" spans="1:9" ht="13.5" customHeight="1">
      <c r="B100" t="s">
        <v>147</v>
      </c>
      <c r="C100" s="35">
        <v>10</v>
      </c>
      <c r="D100">
        <v>1</v>
      </c>
      <c r="E100">
        <v>1</v>
      </c>
      <c r="F100" s="9">
        <f t="shared" si="8"/>
        <v>10</v>
      </c>
      <c r="G100" s="11" t="s">
        <v>47</v>
      </c>
      <c r="I100" s="10"/>
    </row>
    <row r="101" spans="1:9" ht="13.5" customHeight="1">
      <c r="B101" t="s">
        <v>148</v>
      </c>
      <c r="C101" s="35">
        <v>25</v>
      </c>
      <c r="D101">
        <v>2</v>
      </c>
      <c r="E101">
        <v>1</v>
      </c>
      <c r="F101" s="9">
        <f t="shared" si="8"/>
        <v>50</v>
      </c>
      <c r="G101" s="11" t="s">
        <v>47</v>
      </c>
      <c r="I101" s="10"/>
    </row>
    <row r="102" spans="1:9" ht="13.5" customHeight="1">
      <c r="B102" t="s">
        <v>150</v>
      </c>
      <c r="C102" s="35">
        <f>0.1*SUM(F92:F101)</f>
        <v>356</v>
      </c>
      <c r="D102">
        <v>1</v>
      </c>
      <c r="E102">
        <v>1</v>
      </c>
      <c r="F102" s="9">
        <f t="shared" si="8"/>
        <v>356</v>
      </c>
      <c r="G102" s="34" t="s">
        <v>66</v>
      </c>
      <c r="I102" s="10"/>
    </row>
    <row r="103" spans="1:9" ht="13.5" customHeight="1">
      <c r="B103" t="s">
        <v>86</v>
      </c>
      <c r="C103" s="35">
        <f>0.03*SUM(F92:F102)</f>
        <v>117.47999999999999</v>
      </c>
      <c r="D103">
        <v>1</v>
      </c>
      <c r="E103">
        <v>1</v>
      </c>
      <c r="F103" s="9">
        <f t="shared" si="8"/>
        <v>117.47999999999999</v>
      </c>
      <c r="G103" s="11" t="s">
        <v>47</v>
      </c>
      <c r="I103" s="10"/>
    </row>
    <row r="104" spans="1:9" ht="13.5" customHeight="1">
      <c r="B104" t="s">
        <v>127</v>
      </c>
      <c r="C104" s="9">
        <v>500</v>
      </c>
      <c r="D104">
        <v>0</v>
      </c>
      <c r="E104">
        <v>1</v>
      </c>
      <c r="F104" s="9">
        <f t="shared" si="8"/>
        <v>0</v>
      </c>
      <c r="G104" s="11" t="s">
        <v>47</v>
      </c>
      <c r="I104" s="10"/>
    </row>
    <row r="105" spans="1:9" ht="13.5" customHeight="1">
      <c r="B105" t="s">
        <v>125</v>
      </c>
      <c r="C105" s="9">
        <v>0</v>
      </c>
      <c r="D105">
        <v>1</v>
      </c>
      <c r="E105">
        <v>1</v>
      </c>
      <c r="F105" s="47">
        <f t="shared" si="8"/>
        <v>0</v>
      </c>
      <c r="G105" s="47" t="s">
        <v>71</v>
      </c>
      <c r="I105" s="10"/>
    </row>
    <row r="106" spans="1:9" ht="13.5" customHeight="1">
      <c r="B106" t="s">
        <v>153</v>
      </c>
      <c r="C106" s="9">
        <v>250</v>
      </c>
      <c r="D106">
        <v>1</v>
      </c>
      <c r="E106">
        <v>1</v>
      </c>
      <c r="F106" s="9">
        <f t="shared" si="8"/>
        <v>250</v>
      </c>
      <c r="G106" s="47" t="s">
        <v>71</v>
      </c>
      <c r="I106" s="10"/>
    </row>
    <row r="107" spans="1:9" ht="13.5" customHeight="1">
      <c r="B107" t="s">
        <v>128</v>
      </c>
      <c r="C107" s="9">
        <v>200</v>
      </c>
      <c r="D107">
        <v>1</v>
      </c>
      <c r="E107">
        <v>1</v>
      </c>
      <c r="F107" s="9">
        <f t="shared" si="8"/>
        <v>200</v>
      </c>
      <c r="G107" s="47" t="s">
        <v>71</v>
      </c>
      <c r="I107" s="10"/>
    </row>
    <row r="108" spans="1:9" ht="13.5" customHeight="1">
      <c r="H108" t="s">
        <v>159</v>
      </c>
      <c r="I108" s="10"/>
    </row>
    <row r="109" spans="1:9" ht="13.5" customHeight="1">
      <c r="H109" s="49">
        <f>SUM(F93:F107)</f>
        <v>4483.4799999999996</v>
      </c>
      <c r="I109" s="10"/>
    </row>
    <row r="110" spans="1:9" ht="13.5" customHeight="1">
      <c r="A110" s="8"/>
      <c r="B110" s="10"/>
      <c r="C110" s="20"/>
      <c r="D110" s="10"/>
      <c r="E110" s="10"/>
      <c r="F110" s="20"/>
      <c r="G110" s="20"/>
      <c r="H110" s="10"/>
      <c r="I110" s="10"/>
    </row>
    <row r="111" spans="1:9" ht="13.5" customHeight="1">
      <c r="A111" s="23" t="s">
        <v>88</v>
      </c>
      <c r="B111" s="23"/>
      <c r="C111" s="23"/>
      <c r="D111" s="23"/>
      <c r="E111" s="23"/>
      <c r="F111" s="36">
        <f>SUM(F22:F109)</f>
        <v>45035.138025000007</v>
      </c>
      <c r="G111" s="37"/>
      <c r="I111" s="10"/>
    </row>
    <row r="112" spans="1:9" ht="13.5" customHeight="1">
      <c r="A112" s="8"/>
      <c r="B112" s="8"/>
      <c r="C112" s="8"/>
      <c r="D112" s="8"/>
      <c r="E112" s="8"/>
      <c r="F112" s="37"/>
      <c r="G112" s="37"/>
      <c r="I112" s="10"/>
    </row>
    <row r="113" spans="1:9" ht="13.5" customHeight="1">
      <c r="A113" s="23" t="s">
        <v>89</v>
      </c>
      <c r="B113" s="23"/>
      <c r="C113" s="23"/>
      <c r="D113" s="23"/>
      <c r="E113" s="23"/>
      <c r="F113" s="36">
        <f>SUMIF(G:G,"Support in kind",F:F)</f>
        <v>2500</v>
      </c>
      <c r="G113" s="37"/>
      <c r="H113" s="35" t="s">
        <v>160</v>
      </c>
      <c r="I113" s="10"/>
    </row>
    <row r="114" spans="1:9" ht="13.5" customHeight="1">
      <c r="A114" s="28" t="s">
        <v>90</v>
      </c>
      <c r="B114" s="28"/>
      <c r="C114" s="28"/>
      <c r="D114" s="28"/>
      <c r="E114" s="28"/>
      <c r="F114" s="38">
        <f>F111-F113</f>
        <v>42535.138025000007</v>
      </c>
      <c r="G114" s="37"/>
      <c r="I114" s="10"/>
    </row>
    <row r="115" spans="1:9" ht="13.5" customHeight="1">
      <c r="F115" s="39"/>
      <c r="G115" s="39"/>
      <c r="H115" s="40"/>
      <c r="I115" s="10"/>
    </row>
    <row r="116" spans="1:9" ht="13.5" customHeight="1">
      <c r="F116" s="39"/>
      <c r="G116" s="39"/>
      <c r="I116" s="10"/>
    </row>
    <row r="117" spans="1:9" ht="13.5" customHeight="1">
      <c r="A117" s="41" t="s">
        <v>91</v>
      </c>
      <c r="B117" s="41"/>
      <c r="C117" s="41"/>
      <c r="D117" s="41"/>
      <c r="E117" s="41"/>
      <c r="F117" s="42">
        <f>F18-F114</f>
        <v>0</v>
      </c>
      <c r="G117" s="37"/>
      <c r="H117" t="s">
        <v>92</v>
      </c>
      <c r="I117" s="10"/>
    </row>
    <row r="118" spans="1:9" ht="13.5" customHeight="1">
      <c r="I118" s="10"/>
    </row>
    <row r="119" spans="1:9" ht="13.5" customHeight="1">
      <c r="I119" s="10"/>
    </row>
    <row r="120" spans="1:9" ht="13.5" customHeight="1">
      <c r="I120" s="10"/>
    </row>
    <row r="121" spans="1:9" ht="13.5" customHeight="1">
      <c r="I121" s="10"/>
    </row>
    <row r="122" spans="1:9" ht="13.5" customHeight="1">
      <c r="I122" s="10"/>
    </row>
    <row r="123" spans="1:9" ht="13.5" customHeight="1">
      <c r="I123" s="10"/>
    </row>
    <row r="124" spans="1:9" ht="13.5" customHeight="1">
      <c r="I124" s="10"/>
    </row>
    <row r="125" spans="1:9" ht="13.5" customHeight="1">
      <c r="I125" s="10"/>
    </row>
    <row r="126" spans="1:9" ht="13.5" customHeight="1">
      <c r="I126" s="10"/>
    </row>
    <row r="127" spans="1:9" ht="13.5" customHeight="1">
      <c r="I127" s="10"/>
    </row>
    <row r="128" spans="1:9" ht="13.5" customHeight="1">
      <c r="I128" s="10"/>
    </row>
    <row r="129" spans="9:9" ht="13.5" customHeight="1">
      <c r="I129" s="10"/>
    </row>
    <row r="130" spans="9:9" ht="13.5" customHeight="1">
      <c r="I130" s="10"/>
    </row>
    <row r="131" spans="9:9" ht="13.5" customHeight="1">
      <c r="I131" s="10"/>
    </row>
    <row r="132" spans="9:9" ht="13.5" customHeight="1">
      <c r="I132" s="10"/>
    </row>
    <row r="133" spans="9:9" ht="13.5" customHeight="1">
      <c r="I133" s="10"/>
    </row>
    <row r="134" spans="9:9" ht="13.5" customHeight="1">
      <c r="I134" s="10"/>
    </row>
    <row r="135" spans="9:9" ht="13.5" customHeight="1">
      <c r="I135" s="10"/>
    </row>
    <row r="136" spans="9:9" ht="13.5" customHeight="1">
      <c r="I136" s="10"/>
    </row>
    <row r="137" spans="9:9" ht="13.5" customHeight="1">
      <c r="I137" s="10"/>
    </row>
    <row r="138" spans="9:9" ht="13.5" customHeight="1">
      <c r="I138" s="10"/>
    </row>
    <row r="139" spans="9:9" ht="13.5" customHeight="1">
      <c r="I139" s="10"/>
    </row>
    <row r="140" spans="9:9" ht="13.5" customHeight="1">
      <c r="I140" s="10"/>
    </row>
    <row r="141" spans="9:9" ht="13.5" customHeight="1">
      <c r="I141" s="10"/>
    </row>
    <row r="142" spans="9:9" ht="13.5" customHeight="1">
      <c r="I142" s="10"/>
    </row>
    <row r="143" spans="9:9" ht="13.5" customHeight="1">
      <c r="I143" s="10"/>
    </row>
    <row r="144" spans="9:9" ht="13.5" customHeight="1">
      <c r="I144" s="10"/>
    </row>
    <row r="145" spans="9:9" ht="13.5" customHeight="1">
      <c r="I145" s="10"/>
    </row>
    <row r="146" spans="9:9" ht="13.5" customHeight="1">
      <c r="I146" s="10"/>
    </row>
    <row r="147" spans="9:9" ht="13.5" customHeight="1">
      <c r="I147" s="10"/>
    </row>
    <row r="148" spans="9:9" ht="13.5" customHeight="1">
      <c r="I148" s="10"/>
    </row>
    <row r="149" spans="9:9" ht="13.5" customHeight="1">
      <c r="I149" s="10"/>
    </row>
    <row r="150" spans="9:9" ht="13.5" customHeight="1">
      <c r="I150" s="10"/>
    </row>
    <row r="151" spans="9:9" ht="13.5" customHeight="1">
      <c r="I151" s="10"/>
    </row>
    <row r="152" spans="9:9" ht="13.5" customHeight="1">
      <c r="I152" s="10"/>
    </row>
    <row r="153" spans="9:9" ht="13.5" customHeight="1">
      <c r="I153" s="10"/>
    </row>
    <row r="154" spans="9:9" ht="13.5" customHeight="1">
      <c r="I154" s="10"/>
    </row>
    <row r="155" spans="9:9" ht="13.5" customHeight="1">
      <c r="I155" s="10"/>
    </row>
    <row r="156" spans="9:9" ht="13.5" customHeight="1">
      <c r="I156" s="10"/>
    </row>
    <row r="157" spans="9:9" ht="13.5" customHeight="1">
      <c r="I157" s="10"/>
    </row>
    <row r="158" spans="9:9" ht="13.5" customHeight="1">
      <c r="I158" s="10"/>
    </row>
    <row r="159" spans="9:9" ht="13.5" customHeight="1">
      <c r="I159" s="10"/>
    </row>
    <row r="160" spans="9:9" ht="13.5" customHeight="1">
      <c r="I160" s="10"/>
    </row>
    <row r="161" spans="9:9" ht="13.5" customHeight="1">
      <c r="I161" s="10"/>
    </row>
    <row r="162" spans="9:9" ht="13.5" customHeight="1">
      <c r="I162" s="10"/>
    </row>
    <row r="163" spans="9:9" ht="13.5" customHeight="1">
      <c r="I163" s="10"/>
    </row>
    <row r="164" spans="9:9" ht="13.5" customHeight="1">
      <c r="I164" s="10"/>
    </row>
    <row r="165" spans="9:9" ht="13.5" customHeight="1">
      <c r="I165" s="10"/>
    </row>
    <row r="166" spans="9:9" ht="13.5" customHeight="1">
      <c r="I166" s="10"/>
    </row>
    <row r="167" spans="9:9" ht="13.5" customHeight="1">
      <c r="I167" s="10"/>
    </row>
    <row r="168" spans="9:9" ht="13.5" customHeight="1">
      <c r="I168" s="10"/>
    </row>
    <row r="169" spans="9:9" ht="13.5" customHeight="1">
      <c r="I169" s="10"/>
    </row>
    <row r="170" spans="9:9" ht="13.5" customHeight="1">
      <c r="I170" s="10"/>
    </row>
    <row r="171" spans="9:9" ht="13.5" customHeight="1">
      <c r="I171" s="10"/>
    </row>
    <row r="172" spans="9:9" ht="13.5" customHeight="1">
      <c r="I172" s="10"/>
    </row>
    <row r="173" spans="9:9" ht="13.5" customHeight="1">
      <c r="I173" s="10"/>
    </row>
    <row r="174" spans="9:9" ht="13.5" customHeight="1">
      <c r="I174" s="10"/>
    </row>
    <row r="175" spans="9:9" ht="13.5" customHeight="1">
      <c r="I175" s="10"/>
    </row>
    <row r="176" spans="9:9" ht="13.5" customHeight="1">
      <c r="I176" s="10"/>
    </row>
    <row r="177" spans="9:9" ht="13.5" customHeight="1">
      <c r="I177" s="10"/>
    </row>
    <row r="178" spans="9:9" ht="13.5" customHeight="1">
      <c r="I178" s="10"/>
    </row>
    <row r="179" spans="9:9" ht="13.5" customHeight="1">
      <c r="I179" s="10"/>
    </row>
    <row r="180" spans="9:9" ht="13.5" customHeight="1">
      <c r="I180" s="10"/>
    </row>
    <row r="181" spans="9:9" ht="13.5" customHeight="1">
      <c r="I181" s="10"/>
    </row>
    <row r="182" spans="9:9" ht="13.5" customHeight="1">
      <c r="I182" s="10"/>
    </row>
    <row r="183" spans="9:9" ht="13.5" customHeight="1">
      <c r="I183" s="10"/>
    </row>
    <row r="184" spans="9:9" ht="13.5" customHeight="1">
      <c r="I184" s="10"/>
    </row>
    <row r="185" spans="9:9" ht="13.5" customHeight="1">
      <c r="I185" s="10"/>
    </row>
    <row r="186" spans="9:9" ht="13.5" customHeight="1">
      <c r="I186" s="10"/>
    </row>
    <row r="187" spans="9:9" ht="13.5" customHeight="1">
      <c r="I187" s="10"/>
    </row>
    <row r="188" spans="9:9" ht="13.5" customHeight="1">
      <c r="I188" s="10"/>
    </row>
    <row r="189" spans="9:9" ht="13.5" customHeight="1">
      <c r="I189" s="10"/>
    </row>
    <row r="190" spans="9:9" ht="13.5" customHeight="1">
      <c r="I190" s="10"/>
    </row>
    <row r="191" spans="9:9" ht="13.5" customHeight="1">
      <c r="I191" s="10"/>
    </row>
    <row r="192" spans="9:9" ht="13.5" customHeight="1">
      <c r="I192" s="10"/>
    </row>
    <row r="193" spans="9:9" ht="13.5" customHeight="1">
      <c r="I193" s="10"/>
    </row>
    <row r="194" spans="9:9" ht="13.5" customHeight="1">
      <c r="I194" s="10"/>
    </row>
    <row r="195" spans="9:9" ht="13.5" customHeight="1">
      <c r="I195" s="10"/>
    </row>
    <row r="196" spans="9:9" ht="13.5" customHeight="1">
      <c r="I196" s="10"/>
    </row>
    <row r="197" spans="9:9" ht="13.5" customHeight="1">
      <c r="I197" s="10"/>
    </row>
    <row r="198" spans="9:9" ht="13.5" customHeight="1">
      <c r="I198" s="10"/>
    </row>
    <row r="199" spans="9:9" ht="13.5" customHeight="1">
      <c r="I199" s="10"/>
    </row>
    <row r="200" spans="9:9" ht="13.5" customHeight="1">
      <c r="I200" s="10"/>
    </row>
    <row r="201" spans="9:9" ht="13.5" customHeight="1">
      <c r="I201" s="10"/>
    </row>
    <row r="202" spans="9:9" ht="13.5" customHeight="1">
      <c r="I202" s="10"/>
    </row>
    <row r="203" spans="9:9" ht="13.5" customHeight="1">
      <c r="I203" s="10"/>
    </row>
    <row r="204" spans="9:9" ht="13.5" customHeight="1">
      <c r="I204" s="10"/>
    </row>
    <row r="205" spans="9:9" ht="13.5" customHeight="1">
      <c r="I205" s="10"/>
    </row>
    <row r="206" spans="9:9" ht="13.5" customHeight="1">
      <c r="I206" s="10"/>
    </row>
    <row r="207" spans="9:9" ht="13.5" customHeight="1">
      <c r="I207" s="10"/>
    </row>
    <row r="208" spans="9:9" ht="13.5" customHeight="1">
      <c r="I208" s="10"/>
    </row>
    <row r="209" spans="9:9" ht="13.5" customHeight="1">
      <c r="I209" s="10"/>
    </row>
    <row r="210" spans="9:9" ht="13.5" customHeight="1">
      <c r="I210" s="10"/>
    </row>
    <row r="211" spans="9:9" ht="13.5" customHeight="1">
      <c r="I211" s="10"/>
    </row>
    <row r="212" spans="9:9" ht="13.5" customHeight="1">
      <c r="I212" s="10"/>
    </row>
    <row r="213" spans="9:9" ht="13.5" customHeight="1">
      <c r="I213" s="10"/>
    </row>
    <row r="214" spans="9:9" ht="13.5" customHeight="1">
      <c r="I214" s="10"/>
    </row>
    <row r="215" spans="9:9" ht="13.5" customHeight="1">
      <c r="I215" s="10"/>
    </row>
    <row r="216" spans="9:9" ht="13.5" customHeight="1">
      <c r="I216" s="10"/>
    </row>
    <row r="217" spans="9:9" ht="13.5" customHeight="1">
      <c r="I217" s="10"/>
    </row>
    <row r="218" spans="9:9" ht="13.5" customHeight="1">
      <c r="I218" s="10"/>
    </row>
    <row r="219" spans="9:9" ht="13.5" customHeight="1">
      <c r="I219" s="10"/>
    </row>
    <row r="220" spans="9:9" ht="13.5" customHeight="1">
      <c r="I220" s="10"/>
    </row>
    <row r="221" spans="9:9" ht="13.5" customHeight="1">
      <c r="I221" s="10"/>
    </row>
    <row r="222" spans="9:9" ht="13.5" customHeight="1">
      <c r="I222" s="10"/>
    </row>
    <row r="223" spans="9:9" ht="13.5" customHeight="1">
      <c r="I223" s="10"/>
    </row>
    <row r="224" spans="9:9" ht="13.5" customHeight="1">
      <c r="I224" s="10"/>
    </row>
    <row r="225" spans="9:9" ht="13.5" customHeight="1">
      <c r="I225" s="10"/>
    </row>
    <row r="226" spans="9:9" ht="13.5" customHeight="1">
      <c r="I226" s="10"/>
    </row>
    <row r="227" spans="9:9" ht="13.5" customHeight="1">
      <c r="I227" s="10"/>
    </row>
    <row r="228" spans="9:9" ht="13.5" customHeight="1">
      <c r="I228" s="10"/>
    </row>
    <row r="229" spans="9:9" ht="13.5" customHeight="1">
      <c r="I229" s="10"/>
    </row>
    <row r="230" spans="9:9" ht="13.5" customHeight="1">
      <c r="I230" s="10"/>
    </row>
    <row r="231" spans="9:9" ht="13.5" customHeight="1">
      <c r="I231" s="10"/>
    </row>
    <row r="232" spans="9:9" ht="13.5" customHeight="1">
      <c r="I232" s="10"/>
    </row>
    <row r="233" spans="9:9" ht="13.5" customHeight="1">
      <c r="I233" s="10"/>
    </row>
    <row r="234" spans="9:9" ht="13.5" customHeight="1">
      <c r="I234" s="10"/>
    </row>
    <row r="235" spans="9:9" ht="13.5" customHeight="1">
      <c r="I235" s="10"/>
    </row>
    <row r="236" spans="9:9" ht="13.5" customHeight="1">
      <c r="I236" s="10"/>
    </row>
    <row r="237" spans="9:9" ht="13.5" customHeight="1">
      <c r="I237" s="10"/>
    </row>
    <row r="238" spans="9:9" ht="13.5" customHeight="1">
      <c r="I238" s="10"/>
    </row>
    <row r="239" spans="9:9" ht="13.5" customHeight="1">
      <c r="I239" s="10"/>
    </row>
    <row r="240" spans="9:9" ht="13.5" customHeight="1">
      <c r="I240" s="10"/>
    </row>
    <row r="241" spans="9:9" ht="13.5" customHeight="1">
      <c r="I241" s="10"/>
    </row>
    <row r="242" spans="9:9" ht="13.5" customHeight="1">
      <c r="I242" s="10"/>
    </row>
    <row r="243" spans="9:9" ht="13.5" customHeight="1">
      <c r="I243" s="10"/>
    </row>
    <row r="244" spans="9:9" ht="13.5" customHeight="1">
      <c r="I244" s="10"/>
    </row>
    <row r="245" spans="9:9" ht="13.5" customHeight="1">
      <c r="I245" s="10"/>
    </row>
    <row r="246" spans="9:9" ht="13.5" customHeight="1">
      <c r="I246" s="10"/>
    </row>
    <row r="247" spans="9:9" ht="13.5" customHeight="1">
      <c r="I247" s="10"/>
    </row>
    <row r="248" spans="9:9" ht="13.5" customHeight="1">
      <c r="I248" s="10"/>
    </row>
    <row r="249" spans="9:9" ht="13.5" customHeight="1">
      <c r="I249" s="10"/>
    </row>
    <row r="250" spans="9:9" ht="13.5" customHeight="1">
      <c r="I250" s="10"/>
    </row>
    <row r="251" spans="9:9" ht="13.5" customHeight="1">
      <c r="I251" s="10"/>
    </row>
    <row r="252" spans="9:9" ht="13.5" customHeight="1">
      <c r="I252" s="10"/>
    </row>
    <row r="253" spans="9:9" ht="13.5" customHeight="1">
      <c r="I253" s="10"/>
    </row>
    <row r="254" spans="9:9" ht="13.5" customHeight="1">
      <c r="I254" s="10"/>
    </row>
    <row r="255" spans="9:9" ht="13.5" customHeight="1">
      <c r="I255" s="10"/>
    </row>
    <row r="256" spans="9:9" ht="13.5" customHeight="1">
      <c r="I256" s="10"/>
    </row>
    <row r="257" spans="9:9" ht="13.5" customHeight="1">
      <c r="I257" s="10"/>
    </row>
    <row r="258" spans="9:9" ht="13.5" customHeight="1">
      <c r="I258" s="10"/>
    </row>
    <row r="259" spans="9:9" ht="13.5" customHeight="1">
      <c r="I259" s="10"/>
    </row>
    <row r="260" spans="9:9" ht="13.5" customHeight="1">
      <c r="I260" s="10"/>
    </row>
    <row r="261" spans="9:9" ht="13.5" customHeight="1">
      <c r="I261" s="10"/>
    </row>
    <row r="262" spans="9:9" ht="13.5" customHeight="1">
      <c r="I262" s="10"/>
    </row>
    <row r="263" spans="9:9" ht="13.5" customHeight="1">
      <c r="I263" s="10"/>
    </row>
    <row r="264" spans="9:9" ht="13.5" customHeight="1">
      <c r="I264" s="10"/>
    </row>
    <row r="265" spans="9:9" ht="13.5" customHeight="1">
      <c r="I265" s="10"/>
    </row>
    <row r="266" spans="9:9" ht="13.5" customHeight="1">
      <c r="I266" s="10"/>
    </row>
    <row r="267" spans="9:9" ht="13.5" customHeight="1">
      <c r="I267" s="10"/>
    </row>
    <row r="268" spans="9:9" ht="13.5" customHeight="1">
      <c r="I268" s="10"/>
    </row>
    <row r="269" spans="9:9" ht="13.5" customHeight="1">
      <c r="I269" s="10"/>
    </row>
    <row r="270" spans="9:9" ht="13.5" customHeight="1">
      <c r="I270" s="10"/>
    </row>
    <row r="271" spans="9:9" ht="13.5" customHeight="1">
      <c r="I271" s="10"/>
    </row>
    <row r="272" spans="9:9" ht="13.5" customHeight="1">
      <c r="I272" s="10"/>
    </row>
    <row r="273" spans="9:9" ht="13.5" customHeight="1">
      <c r="I273" s="10"/>
    </row>
    <row r="274" spans="9:9" ht="13.5" customHeight="1">
      <c r="I274" s="10"/>
    </row>
    <row r="275" spans="9:9" ht="13.5" customHeight="1">
      <c r="I275" s="10"/>
    </row>
    <row r="276" spans="9:9" ht="13.5" customHeight="1">
      <c r="I276" s="10"/>
    </row>
    <row r="277" spans="9:9" ht="13.5" customHeight="1">
      <c r="I277" s="10"/>
    </row>
    <row r="278" spans="9:9" ht="13.5" customHeight="1">
      <c r="I278" s="10"/>
    </row>
    <row r="279" spans="9:9" ht="13.5" customHeight="1">
      <c r="I279" s="10"/>
    </row>
    <row r="280" spans="9:9" ht="13.5" customHeight="1">
      <c r="I280" s="10"/>
    </row>
    <row r="281" spans="9:9" ht="13.5" customHeight="1">
      <c r="I281" s="10"/>
    </row>
    <row r="282" spans="9:9" ht="13.5" customHeight="1">
      <c r="I282" s="10"/>
    </row>
    <row r="283" spans="9:9" ht="13.5" customHeight="1">
      <c r="I283" s="10"/>
    </row>
    <row r="284" spans="9:9" ht="13.5" customHeight="1">
      <c r="I284" s="10"/>
    </row>
    <row r="285" spans="9:9" ht="13.5" customHeight="1">
      <c r="I285" s="10"/>
    </row>
    <row r="286" spans="9:9" ht="13.5" customHeight="1">
      <c r="I286" s="10"/>
    </row>
    <row r="287" spans="9:9" ht="13.5" customHeight="1">
      <c r="I287" s="10"/>
    </row>
    <row r="288" spans="9:9" ht="13.5" customHeight="1">
      <c r="I288" s="10"/>
    </row>
    <row r="289" spans="9:9" ht="13.5" customHeight="1">
      <c r="I289" s="10"/>
    </row>
    <row r="290" spans="9:9" ht="13.5" customHeight="1">
      <c r="I290" s="10"/>
    </row>
    <row r="291" spans="9:9" ht="13.5" customHeight="1">
      <c r="I291" s="10"/>
    </row>
    <row r="292" spans="9:9" ht="13.5" customHeight="1">
      <c r="I292" s="10"/>
    </row>
    <row r="293" spans="9:9" ht="13.5" customHeight="1">
      <c r="I293" s="10"/>
    </row>
    <row r="294" spans="9:9" ht="13.5" customHeight="1">
      <c r="I294" s="10"/>
    </row>
    <row r="295" spans="9:9" ht="13.5" customHeight="1">
      <c r="I295" s="10"/>
    </row>
    <row r="296" spans="9:9" ht="13.5" customHeight="1">
      <c r="I296" s="10"/>
    </row>
    <row r="297" spans="9:9" ht="13.5" customHeight="1">
      <c r="I297" s="10"/>
    </row>
    <row r="298" spans="9:9" ht="13.5" customHeight="1">
      <c r="I298" s="10"/>
    </row>
    <row r="299" spans="9:9" ht="13.5" customHeight="1">
      <c r="I299" s="10"/>
    </row>
    <row r="300" spans="9:9" ht="13.5" customHeight="1">
      <c r="I300" s="10"/>
    </row>
    <row r="301" spans="9:9" ht="13.5" customHeight="1">
      <c r="I301" s="10"/>
    </row>
    <row r="302" spans="9:9" ht="13.5" customHeight="1">
      <c r="I302" s="10"/>
    </row>
    <row r="303" spans="9:9" ht="13.5" customHeight="1">
      <c r="I303" s="10"/>
    </row>
    <row r="304" spans="9:9" ht="13.5" customHeight="1">
      <c r="I304" s="10"/>
    </row>
    <row r="305" spans="9:9" ht="13.5" customHeight="1">
      <c r="I305" s="10"/>
    </row>
    <row r="306" spans="9:9" ht="13.5" customHeight="1">
      <c r="I306" s="10"/>
    </row>
    <row r="307" spans="9:9" ht="13.5" customHeight="1">
      <c r="I307" s="10"/>
    </row>
    <row r="308" spans="9:9" ht="13.5" customHeight="1">
      <c r="I308" s="10"/>
    </row>
    <row r="309" spans="9:9" ht="13.5" customHeight="1">
      <c r="I309" s="10"/>
    </row>
    <row r="310" spans="9:9" ht="13.5" customHeight="1">
      <c r="I310" s="10"/>
    </row>
    <row r="311" spans="9:9" ht="13.5" customHeight="1">
      <c r="I311" s="10"/>
    </row>
    <row r="312" spans="9:9" ht="13.5" customHeight="1">
      <c r="I312" s="10"/>
    </row>
    <row r="313" spans="9:9" ht="13.5" customHeight="1">
      <c r="I313" s="10"/>
    </row>
    <row r="314" spans="9:9" ht="13.5" customHeight="1">
      <c r="I314" s="10"/>
    </row>
    <row r="315" spans="9:9" ht="13.5" customHeight="1">
      <c r="I315" s="10"/>
    </row>
    <row r="316" spans="9:9" ht="13.5" customHeight="1">
      <c r="I316" s="10"/>
    </row>
    <row r="317" spans="9:9" ht="13.5" customHeight="1">
      <c r="I317" s="10"/>
    </row>
    <row r="318" spans="9:9" ht="13.5" customHeight="1">
      <c r="I318" s="10"/>
    </row>
    <row r="319" spans="9:9" ht="13.5" customHeight="1">
      <c r="I319" s="10"/>
    </row>
    <row r="320" spans="9:9" ht="13.5" customHeight="1">
      <c r="I320" s="10"/>
    </row>
    <row r="321" spans="9:9" ht="13.5" customHeight="1">
      <c r="I321" s="10"/>
    </row>
    <row r="322" spans="9:9" ht="13.5" customHeight="1">
      <c r="I322" s="10"/>
    </row>
    <row r="323" spans="9:9" ht="13.5" customHeight="1">
      <c r="I323" s="10"/>
    </row>
    <row r="324" spans="9:9" ht="13.5" customHeight="1">
      <c r="I324" s="10"/>
    </row>
    <row r="325" spans="9:9" ht="13.5" customHeight="1">
      <c r="I325" s="10"/>
    </row>
    <row r="326" spans="9:9" ht="13.5" customHeight="1">
      <c r="I326" s="10"/>
    </row>
    <row r="327" spans="9:9" ht="13.5" customHeight="1">
      <c r="I327" s="10"/>
    </row>
    <row r="328" spans="9:9" ht="13.5" customHeight="1">
      <c r="I328" s="10"/>
    </row>
    <row r="329" spans="9:9" ht="13.5" customHeight="1">
      <c r="I329" s="10"/>
    </row>
    <row r="330" spans="9:9" ht="13.5" customHeight="1">
      <c r="I330" s="10"/>
    </row>
    <row r="331" spans="9:9" ht="13.5" customHeight="1">
      <c r="I331" s="10"/>
    </row>
    <row r="332" spans="9:9" ht="13.5" customHeight="1">
      <c r="I332" s="10"/>
    </row>
    <row r="333" spans="9:9" ht="13.5" customHeight="1">
      <c r="I333" s="10"/>
    </row>
    <row r="334" spans="9:9" ht="13.5" customHeight="1">
      <c r="I334" s="10"/>
    </row>
    <row r="335" spans="9:9" ht="13.5" customHeight="1">
      <c r="I335" s="10"/>
    </row>
    <row r="336" spans="9:9" ht="13.5" customHeight="1">
      <c r="I336" s="10"/>
    </row>
    <row r="337" spans="9:9" ht="13.5" customHeight="1">
      <c r="I337" s="10"/>
    </row>
    <row r="338" spans="9:9" ht="13.5" customHeight="1">
      <c r="I338" s="10"/>
    </row>
    <row r="339" spans="9:9" ht="13.5" customHeight="1">
      <c r="I339" s="10"/>
    </row>
    <row r="340" spans="9:9" ht="13.5" customHeight="1">
      <c r="I340" s="10"/>
    </row>
    <row r="341" spans="9:9" ht="13.5" customHeight="1">
      <c r="I341" s="10"/>
    </row>
    <row r="342" spans="9:9" ht="13.5" customHeight="1">
      <c r="I342" s="10"/>
    </row>
    <row r="343" spans="9:9" ht="13.5" customHeight="1">
      <c r="I343" s="10"/>
    </row>
    <row r="344" spans="9:9" ht="13.5" customHeight="1">
      <c r="I344" s="10"/>
    </row>
    <row r="345" spans="9:9" ht="13.5" customHeight="1">
      <c r="I345" s="10"/>
    </row>
    <row r="346" spans="9:9" ht="13.5" customHeight="1">
      <c r="I346" s="10"/>
    </row>
    <row r="347" spans="9:9" ht="13.5" customHeight="1">
      <c r="I347" s="10"/>
    </row>
    <row r="348" spans="9:9" ht="13.5" customHeight="1">
      <c r="I348" s="10"/>
    </row>
    <row r="349" spans="9:9" ht="13.5" customHeight="1">
      <c r="I349" s="10"/>
    </row>
    <row r="350" spans="9:9" ht="13.5" customHeight="1">
      <c r="I350" s="10"/>
    </row>
    <row r="351" spans="9:9" ht="13.5" customHeight="1">
      <c r="I351" s="10"/>
    </row>
    <row r="352" spans="9:9" ht="13.5" customHeight="1">
      <c r="I352" s="10"/>
    </row>
    <row r="353" spans="9:9" ht="13.5" customHeight="1">
      <c r="I353" s="10"/>
    </row>
    <row r="354" spans="9:9" ht="13.5" customHeight="1">
      <c r="I354" s="10"/>
    </row>
    <row r="355" spans="9:9" ht="13.5" customHeight="1">
      <c r="I355" s="10"/>
    </row>
    <row r="356" spans="9:9" ht="13.5" customHeight="1">
      <c r="I356" s="10"/>
    </row>
    <row r="357" spans="9:9" ht="13.5" customHeight="1">
      <c r="I357" s="10"/>
    </row>
    <row r="358" spans="9:9" ht="13.5" customHeight="1">
      <c r="I358" s="10"/>
    </row>
    <row r="359" spans="9:9" ht="13.5" customHeight="1">
      <c r="I359" s="10"/>
    </row>
    <row r="360" spans="9:9" ht="13.5" customHeight="1">
      <c r="I360" s="10"/>
    </row>
    <row r="361" spans="9:9" ht="13.5" customHeight="1">
      <c r="I361" s="10"/>
    </row>
    <row r="362" spans="9:9" ht="13.5" customHeight="1">
      <c r="I362" s="10"/>
    </row>
    <row r="363" spans="9:9" ht="13.5" customHeight="1">
      <c r="I363" s="10"/>
    </row>
    <row r="364" spans="9:9" ht="13.5" customHeight="1">
      <c r="I364" s="10"/>
    </row>
    <row r="365" spans="9:9" ht="13.5" customHeight="1">
      <c r="I365" s="10"/>
    </row>
    <row r="366" spans="9:9" ht="13.5" customHeight="1">
      <c r="I366" s="10"/>
    </row>
    <row r="367" spans="9:9" ht="13.5" customHeight="1">
      <c r="I367" s="10"/>
    </row>
    <row r="368" spans="9:9" ht="13.5" customHeight="1">
      <c r="I368" s="10"/>
    </row>
    <row r="369" spans="9:9" ht="13.5" customHeight="1">
      <c r="I369" s="10"/>
    </row>
    <row r="370" spans="9:9" ht="13.5" customHeight="1">
      <c r="I370" s="10"/>
    </row>
    <row r="371" spans="9:9" ht="13.5" customHeight="1">
      <c r="I371" s="10"/>
    </row>
    <row r="372" spans="9:9" ht="13.5" customHeight="1">
      <c r="I372" s="10"/>
    </row>
    <row r="373" spans="9:9" ht="13.5" customHeight="1">
      <c r="I373" s="10"/>
    </row>
    <row r="374" spans="9:9" ht="13.5" customHeight="1">
      <c r="I374" s="10"/>
    </row>
    <row r="375" spans="9:9" ht="13.5" customHeight="1">
      <c r="I375" s="10"/>
    </row>
    <row r="376" spans="9:9" ht="13.5" customHeight="1">
      <c r="I376" s="10"/>
    </row>
    <row r="377" spans="9:9" ht="13.5" customHeight="1">
      <c r="I377" s="10"/>
    </row>
    <row r="378" spans="9:9" ht="13.5" customHeight="1">
      <c r="I378" s="10"/>
    </row>
    <row r="379" spans="9:9" ht="13.5" customHeight="1">
      <c r="I379" s="10"/>
    </row>
    <row r="380" spans="9:9" ht="13.5" customHeight="1">
      <c r="I380" s="10"/>
    </row>
    <row r="381" spans="9:9" ht="13.5" customHeight="1">
      <c r="I381" s="10"/>
    </row>
    <row r="382" spans="9:9" ht="13.5" customHeight="1">
      <c r="I382" s="10"/>
    </row>
    <row r="383" spans="9:9" ht="13.5" customHeight="1">
      <c r="I383" s="10"/>
    </row>
    <row r="384" spans="9:9" ht="13.5" customHeight="1">
      <c r="I384" s="10"/>
    </row>
    <row r="385" spans="9:9" ht="13.5" customHeight="1">
      <c r="I385" s="10"/>
    </row>
    <row r="386" spans="9:9" ht="13.5" customHeight="1">
      <c r="I386" s="10"/>
    </row>
    <row r="387" spans="9:9" ht="13.5" customHeight="1">
      <c r="I387" s="10"/>
    </row>
    <row r="388" spans="9:9" ht="13.5" customHeight="1">
      <c r="I388" s="10"/>
    </row>
    <row r="389" spans="9:9" ht="13.5" customHeight="1">
      <c r="I389" s="10"/>
    </row>
    <row r="390" spans="9:9" ht="13.5" customHeight="1">
      <c r="I390" s="10"/>
    </row>
    <row r="391" spans="9:9" ht="13.5" customHeight="1">
      <c r="I391" s="10"/>
    </row>
    <row r="392" spans="9:9" ht="13.5" customHeight="1">
      <c r="I392" s="10"/>
    </row>
    <row r="393" spans="9:9" ht="13.5" customHeight="1">
      <c r="I393" s="10"/>
    </row>
    <row r="394" spans="9:9" ht="13.5" customHeight="1">
      <c r="I394" s="10"/>
    </row>
    <row r="395" spans="9:9" ht="13.5" customHeight="1">
      <c r="I395" s="10"/>
    </row>
    <row r="396" spans="9:9" ht="13.5" customHeight="1">
      <c r="I396" s="10"/>
    </row>
    <row r="397" spans="9:9" ht="13.5" customHeight="1">
      <c r="I397" s="10"/>
    </row>
    <row r="398" spans="9:9" ht="13.5" customHeight="1">
      <c r="I398" s="10"/>
    </row>
    <row r="399" spans="9:9" ht="13.5" customHeight="1">
      <c r="I399" s="10"/>
    </row>
    <row r="400" spans="9:9" ht="13.5" customHeight="1">
      <c r="I400" s="10"/>
    </row>
    <row r="401" spans="9:9" ht="13.5" customHeight="1">
      <c r="I401" s="10"/>
    </row>
    <row r="402" spans="9:9" ht="13.5" customHeight="1">
      <c r="I402" s="10"/>
    </row>
    <row r="403" spans="9:9" ht="13.5" customHeight="1">
      <c r="I403" s="10"/>
    </row>
    <row r="404" spans="9:9" ht="13.5" customHeight="1">
      <c r="I404" s="10"/>
    </row>
    <row r="405" spans="9:9" ht="13.5" customHeight="1">
      <c r="I405" s="10"/>
    </row>
    <row r="406" spans="9:9" ht="13.5" customHeight="1">
      <c r="I406" s="10"/>
    </row>
    <row r="407" spans="9:9" ht="13.5" customHeight="1">
      <c r="I407" s="10"/>
    </row>
    <row r="408" spans="9:9" ht="13.5" customHeight="1">
      <c r="I408" s="10"/>
    </row>
    <row r="409" spans="9:9" ht="13.5" customHeight="1">
      <c r="I409" s="10"/>
    </row>
    <row r="410" spans="9:9" ht="13.5" customHeight="1">
      <c r="I410" s="10"/>
    </row>
    <row r="411" spans="9:9" ht="13.5" customHeight="1">
      <c r="I411" s="10"/>
    </row>
    <row r="412" spans="9:9" ht="13.5" customHeight="1">
      <c r="I412" s="10"/>
    </row>
    <row r="413" spans="9:9" ht="13.5" customHeight="1">
      <c r="I413" s="10"/>
    </row>
    <row r="414" spans="9:9" ht="13.5" customHeight="1">
      <c r="I414" s="10"/>
    </row>
    <row r="415" spans="9:9" ht="13.5" customHeight="1">
      <c r="I415" s="10"/>
    </row>
    <row r="416" spans="9:9" ht="13.5" customHeight="1">
      <c r="I416" s="10"/>
    </row>
    <row r="417" spans="9:9" ht="13.5" customHeight="1">
      <c r="I417" s="10"/>
    </row>
    <row r="418" spans="9:9" ht="13.5" customHeight="1">
      <c r="I418" s="10"/>
    </row>
    <row r="419" spans="9:9" ht="13.5" customHeight="1">
      <c r="I419" s="10"/>
    </row>
    <row r="420" spans="9:9" ht="13.5" customHeight="1">
      <c r="I420" s="10"/>
    </row>
    <row r="421" spans="9:9" ht="13.5" customHeight="1">
      <c r="I421" s="10"/>
    </row>
    <row r="422" spans="9:9" ht="13.5" customHeight="1">
      <c r="I422" s="10"/>
    </row>
    <row r="423" spans="9:9" ht="13.5" customHeight="1">
      <c r="I423" s="10"/>
    </row>
    <row r="424" spans="9:9" ht="13.5" customHeight="1">
      <c r="I424" s="10"/>
    </row>
    <row r="425" spans="9:9" ht="13.5" customHeight="1">
      <c r="I425" s="10"/>
    </row>
    <row r="426" spans="9:9" ht="13.5" customHeight="1">
      <c r="I426" s="10"/>
    </row>
    <row r="427" spans="9:9" ht="13.5" customHeight="1">
      <c r="I427" s="10"/>
    </row>
    <row r="428" spans="9:9" ht="13.5" customHeight="1">
      <c r="I428" s="10"/>
    </row>
    <row r="429" spans="9:9" ht="13.5" customHeight="1">
      <c r="I429" s="10"/>
    </row>
    <row r="430" spans="9:9" ht="13.5" customHeight="1">
      <c r="I430" s="10"/>
    </row>
    <row r="431" spans="9:9" ht="13.5" customHeight="1">
      <c r="I431" s="10"/>
    </row>
    <row r="432" spans="9:9" ht="13.5" customHeight="1">
      <c r="I432" s="10"/>
    </row>
    <row r="433" spans="9:9" ht="13.5" customHeight="1">
      <c r="I433" s="10"/>
    </row>
    <row r="434" spans="9:9" ht="13.5" customHeight="1">
      <c r="I434" s="10"/>
    </row>
    <row r="435" spans="9:9" ht="13.5" customHeight="1">
      <c r="I435" s="10"/>
    </row>
    <row r="436" spans="9:9" ht="13.5" customHeight="1">
      <c r="I436" s="10"/>
    </row>
    <row r="437" spans="9:9" ht="13.5" customHeight="1">
      <c r="I437" s="10"/>
    </row>
    <row r="438" spans="9:9" ht="13.5" customHeight="1">
      <c r="I438" s="10"/>
    </row>
    <row r="439" spans="9:9" ht="13.5" customHeight="1">
      <c r="I439" s="10"/>
    </row>
    <row r="440" spans="9:9" ht="13.5" customHeight="1">
      <c r="I440" s="10"/>
    </row>
    <row r="441" spans="9:9" ht="13.5" customHeight="1">
      <c r="I441" s="10"/>
    </row>
    <row r="442" spans="9:9" ht="13.5" customHeight="1">
      <c r="I442" s="10"/>
    </row>
    <row r="443" spans="9:9" ht="13.5" customHeight="1">
      <c r="I443" s="10"/>
    </row>
    <row r="444" spans="9:9" ht="13.5" customHeight="1">
      <c r="I444" s="10"/>
    </row>
    <row r="445" spans="9:9" ht="13.5" customHeight="1">
      <c r="I445" s="10"/>
    </row>
    <row r="446" spans="9:9" ht="13.5" customHeight="1">
      <c r="I446" s="10"/>
    </row>
    <row r="447" spans="9:9" ht="13.5" customHeight="1">
      <c r="I447" s="10"/>
    </row>
    <row r="448" spans="9:9" ht="13.5" customHeight="1">
      <c r="I448" s="10"/>
    </row>
    <row r="449" spans="9:9" ht="13.5" customHeight="1">
      <c r="I449" s="10"/>
    </row>
    <row r="450" spans="9:9" ht="13.5" customHeight="1">
      <c r="I450" s="10"/>
    </row>
    <row r="451" spans="9:9" ht="13.5" customHeight="1">
      <c r="I451" s="10"/>
    </row>
    <row r="452" spans="9:9" ht="13.5" customHeight="1">
      <c r="I452" s="10"/>
    </row>
    <row r="453" spans="9:9" ht="13.5" customHeight="1">
      <c r="I453" s="10"/>
    </row>
    <row r="454" spans="9:9" ht="13.5" customHeight="1">
      <c r="I454" s="10"/>
    </row>
    <row r="455" spans="9:9" ht="13.5" customHeight="1">
      <c r="I455" s="10"/>
    </row>
    <row r="456" spans="9:9" ht="13.5" customHeight="1">
      <c r="I456" s="10"/>
    </row>
    <row r="457" spans="9:9" ht="13.5" customHeight="1">
      <c r="I457" s="10"/>
    </row>
    <row r="458" spans="9:9" ht="13.5" customHeight="1">
      <c r="I458" s="10"/>
    </row>
    <row r="459" spans="9:9" ht="13.5" customHeight="1">
      <c r="I459" s="10"/>
    </row>
    <row r="460" spans="9:9" ht="13.5" customHeight="1">
      <c r="I460" s="10"/>
    </row>
    <row r="461" spans="9:9" ht="13.5" customHeight="1">
      <c r="I461" s="10"/>
    </row>
    <row r="462" spans="9:9" ht="13.5" customHeight="1">
      <c r="I462" s="10"/>
    </row>
    <row r="463" spans="9:9" ht="13.5" customHeight="1">
      <c r="I463" s="10"/>
    </row>
    <row r="464" spans="9:9" ht="13.5" customHeight="1">
      <c r="I464" s="10"/>
    </row>
    <row r="465" spans="9:9" ht="13.5" customHeight="1">
      <c r="I465" s="10"/>
    </row>
    <row r="466" spans="9:9" ht="13.5" customHeight="1">
      <c r="I466" s="10"/>
    </row>
    <row r="467" spans="9:9" ht="13.5" customHeight="1">
      <c r="I467" s="10"/>
    </row>
    <row r="468" spans="9:9" ht="13.5" customHeight="1">
      <c r="I468" s="10"/>
    </row>
    <row r="469" spans="9:9" ht="13.5" customHeight="1">
      <c r="I469" s="10"/>
    </row>
    <row r="470" spans="9:9" ht="13.5" customHeight="1">
      <c r="I470" s="10"/>
    </row>
    <row r="471" spans="9:9" ht="13.5" customHeight="1">
      <c r="I471" s="10"/>
    </row>
    <row r="472" spans="9:9" ht="13.5" customHeight="1">
      <c r="I472" s="10"/>
    </row>
    <row r="473" spans="9:9" ht="13.5" customHeight="1">
      <c r="I473" s="10"/>
    </row>
    <row r="474" spans="9:9" ht="13.5" customHeight="1">
      <c r="I474" s="10"/>
    </row>
    <row r="475" spans="9:9" ht="13.5" customHeight="1">
      <c r="I475" s="10"/>
    </row>
    <row r="476" spans="9:9" ht="13.5" customHeight="1">
      <c r="I476" s="10"/>
    </row>
    <row r="477" spans="9:9" ht="13.5" customHeight="1">
      <c r="I477" s="10"/>
    </row>
    <row r="478" spans="9:9" ht="13.5" customHeight="1">
      <c r="I478" s="10"/>
    </row>
    <row r="479" spans="9:9" ht="13.5" customHeight="1">
      <c r="I479" s="10"/>
    </row>
    <row r="480" spans="9:9" ht="13.5" customHeight="1">
      <c r="I480" s="10"/>
    </row>
    <row r="481" spans="9:9" ht="13.5" customHeight="1">
      <c r="I481" s="10"/>
    </row>
    <row r="482" spans="9:9" ht="13.5" customHeight="1">
      <c r="I482" s="10"/>
    </row>
    <row r="483" spans="9:9" ht="13.5" customHeight="1">
      <c r="I483" s="10"/>
    </row>
    <row r="484" spans="9:9" ht="13.5" customHeight="1">
      <c r="I484" s="10"/>
    </row>
    <row r="485" spans="9:9" ht="13.5" customHeight="1">
      <c r="I485" s="10"/>
    </row>
    <row r="486" spans="9:9" ht="13.5" customHeight="1">
      <c r="I486" s="10"/>
    </row>
    <row r="487" spans="9:9" ht="13.5" customHeight="1">
      <c r="I487" s="10"/>
    </row>
    <row r="488" spans="9:9" ht="13.5" customHeight="1">
      <c r="I488" s="10"/>
    </row>
    <row r="489" spans="9:9" ht="13.5" customHeight="1">
      <c r="I489" s="10"/>
    </row>
    <row r="490" spans="9:9" ht="13.5" customHeight="1">
      <c r="I490" s="10"/>
    </row>
    <row r="491" spans="9:9" ht="13.5" customHeight="1">
      <c r="I491" s="10"/>
    </row>
    <row r="492" spans="9:9" ht="13.5" customHeight="1">
      <c r="I492" s="10"/>
    </row>
    <row r="493" spans="9:9" ht="13.5" customHeight="1">
      <c r="I493" s="10"/>
    </row>
    <row r="494" spans="9:9" ht="13.5" customHeight="1">
      <c r="I494" s="10"/>
    </row>
    <row r="495" spans="9:9" ht="13.5" customHeight="1">
      <c r="I495" s="10"/>
    </row>
    <row r="496" spans="9:9" ht="13.5" customHeight="1">
      <c r="I496" s="10"/>
    </row>
    <row r="497" spans="9:9" ht="13.5" customHeight="1">
      <c r="I497" s="10"/>
    </row>
    <row r="498" spans="9:9" ht="13.5" customHeight="1">
      <c r="I498" s="10"/>
    </row>
    <row r="499" spans="9:9" ht="13.5" customHeight="1">
      <c r="I499" s="10"/>
    </row>
    <row r="500" spans="9:9" ht="13.5" customHeight="1">
      <c r="I500" s="10"/>
    </row>
    <row r="501" spans="9:9" ht="13.5" customHeight="1">
      <c r="I501" s="10"/>
    </row>
    <row r="502" spans="9:9" ht="13.5" customHeight="1">
      <c r="I502" s="10"/>
    </row>
    <row r="503" spans="9:9" ht="13.5" customHeight="1">
      <c r="I503" s="10"/>
    </row>
    <row r="504" spans="9:9" ht="13.5" customHeight="1">
      <c r="I504" s="10"/>
    </row>
    <row r="505" spans="9:9" ht="13.5" customHeight="1">
      <c r="I505" s="10"/>
    </row>
    <row r="506" spans="9:9" ht="13.5" customHeight="1">
      <c r="I506" s="10"/>
    </row>
    <row r="507" spans="9:9" ht="13.5" customHeight="1">
      <c r="I507" s="10"/>
    </row>
    <row r="508" spans="9:9" ht="13.5" customHeight="1">
      <c r="I508" s="10"/>
    </row>
    <row r="509" spans="9:9" ht="13.5" customHeight="1">
      <c r="I509" s="10"/>
    </row>
    <row r="510" spans="9:9" ht="13.5" customHeight="1">
      <c r="I510" s="10"/>
    </row>
    <row r="511" spans="9:9" ht="13.5" customHeight="1">
      <c r="I511" s="10"/>
    </row>
    <row r="512" spans="9:9" ht="13.5" customHeight="1">
      <c r="I512" s="10"/>
    </row>
    <row r="513" spans="9:9" ht="13.5" customHeight="1">
      <c r="I513" s="10"/>
    </row>
    <row r="514" spans="9:9" ht="13.5" customHeight="1">
      <c r="I514" s="10"/>
    </row>
    <row r="515" spans="9:9" ht="13.5" customHeight="1">
      <c r="I515" s="10"/>
    </row>
    <row r="516" spans="9:9" ht="13.5" customHeight="1">
      <c r="I516" s="10"/>
    </row>
    <row r="517" spans="9:9" ht="13.5" customHeight="1">
      <c r="I517" s="10"/>
    </row>
    <row r="518" spans="9:9" ht="13.5" customHeight="1">
      <c r="I518" s="10"/>
    </row>
    <row r="519" spans="9:9" ht="13.5" customHeight="1">
      <c r="I519" s="10"/>
    </row>
    <row r="520" spans="9:9" ht="13.5" customHeight="1">
      <c r="I520" s="10"/>
    </row>
    <row r="521" spans="9:9" ht="13.5" customHeight="1">
      <c r="I521" s="10"/>
    </row>
    <row r="522" spans="9:9" ht="13.5" customHeight="1">
      <c r="I522" s="10"/>
    </row>
    <row r="523" spans="9:9" ht="13.5" customHeight="1">
      <c r="I523" s="10"/>
    </row>
    <row r="524" spans="9:9" ht="13.5" customHeight="1">
      <c r="I524" s="10"/>
    </row>
    <row r="525" spans="9:9" ht="13.5" customHeight="1">
      <c r="I525" s="10"/>
    </row>
    <row r="526" spans="9:9" ht="13.5" customHeight="1">
      <c r="I526" s="10"/>
    </row>
    <row r="527" spans="9:9" ht="13.5" customHeight="1">
      <c r="I527" s="10"/>
    </row>
    <row r="528" spans="9:9" ht="13.5" customHeight="1">
      <c r="I528" s="10"/>
    </row>
    <row r="529" spans="9:9" ht="13.5" customHeight="1">
      <c r="I529" s="10"/>
    </row>
    <row r="530" spans="9:9" ht="13.5" customHeight="1">
      <c r="I530" s="10"/>
    </row>
    <row r="531" spans="9:9" ht="13.5" customHeight="1">
      <c r="I531" s="10"/>
    </row>
    <row r="532" spans="9:9" ht="13.5" customHeight="1">
      <c r="I532" s="10"/>
    </row>
    <row r="533" spans="9:9" ht="13.5" customHeight="1">
      <c r="I533" s="10"/>
    </row>
    <row r="534" spans="9:9" ht="13.5" customHeight="1">
      <c r="I534" s="10"/>
    </row>
    <row r="535" spans="9:9" ht="13.5" customHeight="1">
      <c r="I535" s="10"/>
    </row>
    <row r="536" spans="9:9" ht="13.5" customHeight="1">
      <c r="I536" s="10"/>
    </row>
    <row r="537" spans="9:9" ht="13.5" customHeight="1">
      <c r="I537" s="10"/>
    </row>
    <row r="538" spans="9:9" ht="13.5" customHeight="1">
      <c r="I538" s="10"/>
    </row>
    <row r="539" spans="9:9" ht="13.5" customHeight="1">
      <c r="I539" s="10"/>
    </row>
    <row r="540" spans="9:9" ht="13.5" customHeight="1">
      <c r="I540" s="10"/>
    </row>
    <row r="541" spans="9:9" ht="13.5" customHeight="1">
      <c r="I541" s="10"/>
    </row>
    <row r="542" spans="9:9" ht="13.5" customHeight="1">
      <c r="I542" s="10"/>
    </row>
    <row r="543" spans="9:9" ht="13.5" customHeight="1">
      <c r="I543" s="10"/>
    </row>
    <row r="544" spans="9:9" ht="13.5" customHeight="1">
      <c r="I544" s="10"/>
    </row>
    <row r="545" spans="9:9" ht="13.5" customHeight="1">
      <c r="I545" s="10"/>
    </row>
    <row r="546" spans="9:9" ht="13.5" customHeight="1">
      <c r="I546" s="10"/>
    </row>
    <row r="547" spans="9:9" ht="13.5" customHeight="1">
      <c r="I547" s="10"/>
    </row>
    <row r="548" spans="9:9" ht="13.5" customHeight="1">
      <c r="I548" s="10"/>
    </row>
    <row r="549" spans="9:9" ht="13.5" customHeight="1">
      <c r="I549" s="10"/>
    </row>
    <row r="550" spans="9:9" ht="13.5" customHeight="1">
      <c r="I550" s="10"/>
    </row>
    <row r="551" spans="9:9" ht="13.5" customHeight="1">
      <c r="I551" s="10"/>
    </row>
    <row r="552" spans="9:9" ht="13.5" customHeight="1">
      <c r="I552" s="10"/>
    </row>
    <row r="553" spans="9:9" ht="13.5" customHeight="1">
      <c r="I553" s="10"/>
    </row>
    <row r="554" spans="9:9" ht="13.5" customHeight="1">
      <c r="I554" s="10"/>
    </row>
    <row r="555" spans="9:9" ht="13.5" customHeight="1">
      <c r="I555" s="10"/>
    </row>
    <row r="556" spans="9:9" ht="13.5" customHeight="1">
      <c r="I556" s="10"/>
    </row>
    <row r="557" spans="9:9" ht="13.5" customHeight="1">
      <c r="I557" s="10"/>
    </row>
    <row r="558" spans="9:9" ht="13.5" customHeight="1">
      <c r="I558" s="10"/>
    </row>
    <row r="559" spans="9:9" ht="13.5" customHeight="1">
      <c r="I559" s="10"/>
    </row>
    <row r="560" spans="9:9" ht="13.5" customHeight="1">
      <c r="I560" s="10"/>
    </row>
    <row r="561" spans="9:9" ht="13.5" customHeight="1">
      <c r="I561" s="10"/>
    </row>
    <row r="562" spans="9:9" ht="13.5" customHeight="1">
      <c r="I562" s="10"/>
    </row>
    <row r="563" spans="9:9" ht="13.5" customHeight="1">
      <c r="I563" s="10"/>
    </row>
    <row r="564" spans="9:9" ht="13.5" customHeight="1">
      <c r="I564" s="10"/>
    </row>
    <row r="565" spans="9:9" ht="13.5" customHeight="1">
      <c r="I565" s="10"/>
    </row>
    <row r="566" spans="9:9" ht="13.5" customHeight="1">
      <c r="I566" s="10"/>
    </row>
    <row r="567" spans="9:9" ht="13.5" customHeight="1">
      <c r="I567" s="10"/>
    </row>
    <row r="568" spans="9:9" ht="13.5" customHeight="1">
      <c r="I568" s="10"/>
    </row>
    <row r="569" spans="9:9" ht="13.5" customHeight="1">
      <c r="I569" s="10"/>
    </row>
    <row r="570" spans="9:9" ht="13.5" customHeight="1">
      <c r="I570" s="10"/>
    </row>
    <row r="571" spans="9:9" ht="13.5" customHeight="1">
      <c r="I571" s="10"/>
    </row>
    <row r="572" spans="9:9" ht="13.5" customHeight="1">
      <c r="I572" s="10"/>
    </row>
    <row r="573" spans="9:9" ht="13.5" customHeight="1">
      <c r="I573" s="10"/>
    </row>
    <row r="574" spans="9:9" ht="13.5" customHeight="1">
      <c r="I574" s="10"/>
    </row>
    <row r="575" spans="9:9" ht="13.5" customHeight="1">
      <c r="I575" s="10"/>
    </row>
    <row r="576" spans="9:9" ht="13.5" customHeight="1">
      <c r="I576" s="10"/>
    </row>
    <row r="577" spans="9:9" ht="13.5" customHeight="1">
      <c r="I577" s="10"/>
    </row>
    <row r="578" spans="9:9" ht="13.5" customHeight="1">
      <c r="I578" s="10"/>
    </row>
    <row r="579" spans="9:9" ht="13.5" customHeight="1">
      <c r="I579" s="10"/>
    </row>
    <row r="580" spans="9:9" ht="13.5" customHeight="1">
      <c r="I580" s="10"/>
    </row>
    <row r="581" spans="9:9" ht="13.5" customHeight="1">
      <c r="I581" s="10"/>
    </row>
    <row r="582" spans="9:9" ht="13.5" customHeight="1">
      <c r="I582" s="10"/>
    </row>
    <row r="583" spans="9:9" ht="13.5" customHeight="1">
      <c r="I583" s="10"/>
    </row>
    <row r="584" spans="9:9" ht="13.5" customHeight="1">
      <c r="I584" s="10"/>
    </row>
    <row r="585" spans="9:9" ht="13.5" customHeight="1">
      <c r="I585" s="10"/>
    </row>
    <row r="586" spans="9:9" ht="13.5" customHeight="1">
      <c r="I586" s="10"/>
    </row>
    <row r="587" spans="9:9" ht="13.5" customHeight="1">
      <c r="I587" s="10"/>
    </row>
    <row r="588" spans="9:9" ht="13.5" customHeight="1">
      <c r="I588" s="10"/>
    </row>
    <row r="589" spans="9:9" ht="13.5" customHeight="1">
      <c r="I589" s="10"/>
    </row>
    <row r="590" spans="9:9" ht="13.5" customHeight="1">
      <c r="I590" s="10"/>
    </row>
    <row r="591" spans="9:9" ht="13.5" customHeight="1">
      <c r="I591" s="10"/>
    </row>
    <row r="592" spans="9:9" ht="13.5" customHeight="1">
      <c r="I592" s="10"/>
    </row>
    <row r="593" spans="9:9" ht="13.5" customHeight="1">
      <c r="I593" s="10"/>
    </row>
    <row r="594" spans="9:9" ht="13.5" customHeight="1">
      <c r="I594" s="10"/>
    </row>
    <row r="595" spans="9:9" ht="13.5" customHeight="1">
      <c r="I595" s="10"/>
    </row>
    <row r="596" spans="9:9" ht="13.5" customHeight="1">
      <c r="I596" s="10"/>
    </row>
    <row r="597" spans="9:9" ht="13.5" customHeight="1">
      <c r="I597" s="10"/>
    </row>
    <row r="598" spans="9:9" ht="13.5" customHeight="1">
      <c r="I598" s="10"/>
    </row>
    <row r="599" spans="9:9" ht="13.5" customHeight="1">
      <c r="I599" s="10"/>
    </row>
    <row r="600" spans="9:9" ht="13.5" customHeight="1">
      <c r="I600" s="10"/>
    </row>
    <row r="601" spans="9:9" ht="13.5" customHeight="1">
      <c r="I601" s="10"/>
    </row>
    <row r="602" spans="9:9" ht="13.5" customHeight="1">
      <c r="I602" s="10"/>
    </row>
    <row r="603" spans="9:9" ht="13.5" customHeight="1">
      <c r="I603" s="10"/>
    </row>
    <row r="604" spans="9:9" ht="13.5" customHeight="1">
      <c r="I604" s="10"/>
    </row>
    <row r="605" spans="9:9" ht="13.5" customHeight="1">
      <c r="I605" s="10"/>
    </row>
    <row r="606" spans="9:9" ht="13.5" customHeight="1">
      <c r="I606" s="10"/>
    </row>
    <row r="607" spans="9:9" ht="13.5" customHeight="1">
      <c r="I607" s="10"/>
    </row>
    <row r="608" spans="9:9" ht="13.5" customHeight="1">
      <c r="I608" s="10"/>
    </row>
    <row r="609" spans="9:9" ht="13.5" customHeight="1">
      <c r="I609" s="10"/>
    </row>
    <row r="610" spans="9:9" ht="13.5" customHeight="1">
      <c r="I610" s="10"/>
    </row>
    <row r="611" spans="9:9" ht="13.5" customHeight="1">
      <c r="I611" s="10"/>
    </row>
    <row r="612" spans="9:9" ht="13.5" customHeight="1">
      <c r="I612" s="10"/>
    </row>
    <row r="613" spans="9:9" ht="13.5" customHeight="1">
      <c r="I613" s="10"/>
    </row>
    <row r="614" spans="9:9" ht="13.5" customHeight="1">
      <c r="I614" s="10"/>
    </row>
    <row r="615" spans="9:9" ht="13.5" customHeight="1">
      <c r="I615" s="10"/>
    </row>
    <row r="616" spans="9:9" ht="13.5" customHeight="1">
      <c r="I616" s="10"/>
    </row>
    <row r="617" spans="9:9" ht="13.5" customHeight="1">
      <c r="I617" s="10"/>
    </row>
    <row r="618" spans="9:9" ht="13.5" customHeight="1">
      <c r="I618" s="10"/>
    </row>
    <row r="619" spans="9:9" ht="13.5" customHeight="1">
      <c r="I619" s="10"/>
    </row>
    <row r="620" spans="9:9" ht="13.5" customHeight="1">
      <c r="I620" s="10"/>
    </row>
    <row r="621" spans="9:9" ht="13.5" customHeight="1">
      <c r="I621" s="10"/>
    </row>
    <row r="622" spans="9:9" ht="13.5" customHeight="1">
      <c r="I622" s="10"/>
    </row>
    <row r="623" spans="9:9" ht="13.5" customHeight="1">
      <c r="I623" s="10"/>
    </row>
    <row r="624" spans="9:9" ht="13.5" customHeight="1">
      <c r="I624" s="10"/>
    </row>
    <row r="625" spans="9:9" ht="13.5" customHeight="1">
      <c r="I625" s="10"/>
    </row>
    <row r="626" spans="9:9" ht="13.5" customHeight="1">
      <c r="I626" s="10"/>
    </row>
    <row r="627" spans="9:9" ht="13.5" customHeight="1">
      <c r="I627" s="10"/>
    </row>
    <row r="628" spans="9:9" ht="13.5" customHeight="1">
      <c r="I628" s="10"/>
    </row>
    <row r="629" spans="9:9" ht="13.5" customHeight="1">
      <c r="I629" s="10"/>
    </row>
    <row r="630" spans="9:9" ht="13.5" customHeight="1">
      <c r="I630" s="10"/>
    </row>
    <row r="631" spans="9:9" ht="13.5" customHeight="1">
      <c r="I631" s="10"/>
    </row>
    <row r="632" spans="9:9" ht="13.5" customHeight="1">
      <c r="I632" s="10"/>
    </row>
    <row r="633" spans="9:9" ht="13.5" customHeight="1">
      <c r="I633" s="10"/>
    </row>
    <row r="634" spans="9:9" ht="13.5" customHeight="1">
      <c r="I634" s="10"/>
    </row>
    <row r="635" spans="9:9" ht="13.5" customHeight="1">
      <c r="I635" s="10"/>
    </row>
    <row r="636" spans="9:9" ht="13.5" customHeight="1">
      <c r="I636" s="10"/>
    </row>
    <row r="637" spans="9:9" ht="13.5" customHeight="1">
      <c r="I637" s="10"/>
    </row>
    <row r="638" spans="9:9" ht="13.5" customHeight="1">
      <c r="I638" s="10"/>
    </row>
    <row r="639" spans="9:9" ht="13.5" customHeight="1">
      <c r="I639" s="10"/>
    </row>
    <row r="640" spans="9:9" ht="13.5" customHeight="1">
      <c r="I640" s="10"/>
    </row>
    <row r="641" spans="9:9" ht="13.5" customHeight="1">
      <c r="I641" s="10"/>
    </row>
    <row r="642" spans="9:9" ht="13.5" customHeight="1">
      <c r="I642" s="10"/>
    </row>
    <row r="643" spans="9:9" ht="13.5" customHeight="1">
      <c r="I643" s="10"/>
    </row>
    <row r="644" spans="9:9" ht="13.5" customHeight="1">
      <c r="I644" s="10"/>
    </row>
    <row r="645" spans="9:9" ht="13.5" customHeight="1">
      <c r="I645" s="10"/>
    </row>
    <row r="646" spans="9:9" ht="13.5" customHeight="1">
      <c r="I646" s="10"/>
    </row>
    <row r="647" spans="9:9" ht="13.5" customHeight="1">
      <c r="I647" s="10"/>
    </row>
    <row r="648" spans="9:9" ht="13.5" customHeight="1">
      <c r="I648" s="10"/>
    </row>
    <row r="649" spans="9:9" ht="13.5" customHeight="1">
      <c r="I649" s="10"/>
    </row>
    <row r="650" spans="9:9" ht="13.5" customHeight="1">
      <c r="I650" s="10"/>
    </row>
    <row r="651" spans="9:9" ht="13.5" customHeight="1">
      <c r="I651" s="10"/>
    </row>
    <row r="652" spans="9:9" ht="13.5" customHeight="1">
      <c r="I652" s="10"/>
    </row>
    <row r="653" spans="9:9" ht="13.5" customHeight="1">
      <c r="I653" s="10"/>
    </row>
    <row r="654" spans="9:9" ht="13.5" customHeight="1">
      <c r="I654" s="10"/>
    </row>
    <row r="655" spans="9:9" ht="13.5" customHeight="1">
      <c r="I655" s="10"/>
    </row>
    <row r="656" spans="9:9" ht="13.5" customHeight="1">
      <c r="I656" s="10"/>
    </row>
    <row r="657" spans="9:9" ht="13.5" customHeight="1">
      <c r="I657" s="10"/>
    </row>
    <row r="658" spans="9:9" ht="13.5" customHeight="1">
      <c r="I658" s="10"/>
    </row>
    <row r="659" spans="9:9" ht="13.5" customHeight="1">
      <c r="I659" s="10"/>
    </row>
    <row r="660" spans="9:9" ht="13.5" customHeight="1">
      <c r="I660" s="10"/>
    </row>
    <row r="661" spans="9:9" ht="13.5" customHeight="1">
      <c r="I661" s="10"/>
    </row>
    <row r="662" spans="9:9" ht="13.5" customHeight="1">
      <c r="I662" s="10"/>
    </row>
    <row r="663" spans="9:9" ht="13.5" customHeight="1">
      <c r="I663" s="10"/>
    </row>
    <row r="664" spans="9:9" ht="13.5" customHeight="1">
      <c r="I664" s="10"/>
    </row>
    <row r="665" spans="9:9" ht="13.5" customHeight="1">
      <c r="I665" s="10"/>
    </row>
    <row r="666" spans="9:9" ht="13.5" customHeight="1">
      <c r="I666" s="10"/>
    </row>
    <row r="667" spans="9:9" ht="13.5" customHeight="1">
      <c r="I667" s="10"/>
    </row>
    <row r="668" spans="9:9" ht="13.5" customHeight="1">
      <c r="I668" s="10"/>
    </row>
    <row r="669" spans="9:9" ht="13.5" customHeight="1">
      <c r="I669" s="10"/>
    </row>
    <row r="670" spans="9:9" ht="13.5" customHeight="1">
      <c r="I670" s="10"/>
    </row>
    <row r="671" spans="9:9" ht="13.5" customHeight="1">
      <c r="I671" s="10"/>
    </row>
    <row r="672" spans="9:9" ht="13.5" customHeight="1">
      <c r="I672" s="10"/>
    </row>
    <row r="673" spans="9:9" ht="13.5" customHeight="1">
      <c r="I673" s="10"/>
    </row>
    <row r="674" spans="9:9" ht="13.5" customHeight="1">
      <c r="I674" s="10"/>
    </row>
    <row r="675" spans="9:9" ht="13.5" customHeight="1">
      <c r="I675" s="10"/>
    </row>
    <row r="676" spans="9:9" ht="13.5" customHeight="1">
      <c r="I676" s="10"/>
    </row>
    <row r="677" spans="9:9" ht="13.5" customHeight="1">
      <c r="I677" s="10"/>
    </row>
    <row r="678" spans="9:9" ht="13.5" customHeight="1">
      <c r="I678" s="10"/>
    </row>
    <row r="679" spans="9:9" ht="13.5" customHeight="1">
      <c r="I679" s="10"/>
    </row>
    <row r="680" spans="9:9" ht="13.5" customHeight="1">
      <c r="I680" s="10"/>
    </row>
    <row r="681" spans="9:9" ht="13.5" customHeight="1">
      <c r="I681" s="10"/>
    </row>
    <row r="682" spans="9:9" ht="13.5" customHeight="1">
      <c r="I682" s="10"/>
    </row>
    <row r="683" spans="9:9" ht="13.5" customHeight="1">
      <c r="I683" s="10"/>
    </row>
    <row r="684" spans="9:9" ht="13.5" customHeight="1">
      <c r="I684" s="10"/>
    </row>
    <row r="685" spans="9:9" ht="13.5" customHeight="1">
      <c r="I685" s="10"/>
    </row>
    <row r="686" spans="9:9" ht="13.5" customHeight="1">
      <c r="I686" s="10"/>
    </row>
    <row r="687" spans="9:9" ht="13.5" customHeight="1">
      <c r="I687" s="10"/>
    </row>
    <row r="688" spans="9:9" ht="13.5" customHeight="1">
      <c r="I688" s="10"/>
    </row>
    <row r="689" spans="9:9" ht="13.5" customHeight="1">
      <c r="I689" s="10"/>
    </row>
    <row r="690" spans="9:9" ht="13.5" customHeight="1">
      <c r="I690" s="10"/>
    </row>
    <row r="691" spans="9:9" ht="13.5" customHeight="1">
      <c r="I691" s="10"/>
    </row>
    <row r="692" spans="9:9" ht="13.5" customHeight="1">
      <c r="I692" s="10"/>
    </row>
    <row r="693" spans="9:9" ht="13.5" customHeight="1">
      <c r="I693" s="10"/>
    </row>
    <row r="694" spans="9:9" ht="13.5" customHeight="1">
      <c r="I694" s="10"/>
    </row>
    <row r="695" spans="9:9" ht="13.5" customHeight="1">
      <c r="I695" s="10"/>
    </row>
    <row r="696" spans="9:9" ht="13.5" customHeight="1">
      <c r="I696" s="10"/>
    </row>
    <row r="697" spans="9:9" ht="13.5" customHeight="1">
      <c r="I697" s="10"/>
    </row>
    <row r="698" spans="9:9" ht="13.5" customHeight="1">
      <c r="I698" s="10"/>
    </row>
    <row r="699" spans="9:9" ht="13.5" customHeight="1">
      <c r="I699" s="10"/>
    </row>
    <row r="700" spans="9:9" ht="13.5" customHeight="1">
      <c r="I700" s="10"/>
    </row>
    <row r="701" spans="9:9" ht="13.5" customHeight="1">
      <c r="I701" s="10"/>
    </row>
    <row r="702" spans="9:9" ht="13.5" customHeight="1">
      <c r="I702" s="10"/>
    </row>
    <row r="703" spans="9:9" ht="13.5" customHeight="1">
      <c r="I703" s="10"/>
    </row>
    <row r="704" spans="9:9" ht="13.5" customHeight="1">
      <c r="I704" s="10"/>
    </row>
    <row r="705" spans="9:9" ht="13.5" customHeight="1">
      <c r="I705" s="10"/>
    </row>
    <row r="706" spans="9:9" ht="13.5" customHeight="1">
      <c r="I706" s="10"/>
    </row>
    <row r="707" spans="9:9" ht="13.5" customHeight="1">
      <c r="I707" s="10"/>
    </row>
    <row r="708" spans="9:9" ht="13.5" customHeight="1">
      <c r="I708" s="10"/>
    </row>
    <row r="709" spans="9:9" ht="13.5" customHeight="1">
      <c r="I709" s="10"/>
    </row>
    <row r="710" spans="9:9" ht="13.5" customHeight="1">
      <c r="I710" s="10"/>
    </row>
    <row r="711" spans="9:9" ht="13.5" customHeight="1">
      <c r="I711" s="10"/>
    </row>
    <row r="712" spans="9:9" ht="13.5" customHeight="1">
      <c r="I712" s="10"/>
    </row>
    <row r="713" spans="9:9" ht="13.5" customHeight="1">
      <c r="I713" s="10"/>
    </row>
    <row r="714" spans="9:9" ht="13.5" customHeight="1">
      <c r="I714" s="10"/>
    </row>
    <row r="715" spans="9:9" ht="13.5" customHeight="1">
      <c r="I715" s="10"/>
    </row>
    <row r="716" spans="9:9" ht="13.5" customHeight="1">
      <c r="I716" s="10"/>
    </row>
    <row r="717" spans="9:9" ht="13.5" customHeight="1">
      <c r="I717" s="10"/>
    </row>
    <row r="718" spans="9:9" ht="13.5" customHeight="1">
      <c r="I718" s="10"/>
    </row>
    <row r="719" spans="9:9" ht="13.5" customHeight="1">
      <c r="I719" s="10"/>
    </row>
    <row r="720" spans="9:9" ht="13.5" customHeight="1">
      <c r="I720" s="10"/>
    </row>
    <row r="721" spans="9:9" ht="13.5" customHeight="1">
      <c r="I721" s="10"/>
    </row>
    <row r="722" spans="9:9" ht="13.5" customHeight="1">
      <c r="I722" s="10"/>
    </row>
    <row r="723" spans="9:9" ht="13.5" customHeight="1">
      <c r="I723" s="10"/>
    </row>
    <row r="724" spans="9:9" ht="13.5" customHeight="1">
      <c r="I724" s="10"/>
    </row>
    <row r="725" spans="9:9" ht="13.5" customHeight="1">
      <c r="I725" s="10"/>
    </row>
    <row r="726" spans="9:9" ht="13.5" customHeight="1">
      <c r="I726" s="10"/>
    </row>
    <row r="727" spans="9:9" ht="13.5" customHeight="1">
      <c r="I727" s="10"/>
    </row>
    <row r="728" spans="9:9" ht="13.5" customHeight="1">
      <c r="I728" s="10"/>
    </row>
    <row r="729" spans="9:9" ht="13.5" customHeight="1">
      <c r="I729" s="10"/>
    </row>
    <row r="730" spans="9:9" ht="13.5" customHeight="1">
      <c r="I730" s="10"/>
    </row>
    <row r="731" spans="9:9" ht="13.5" customHeight="1">
      <c r="I731" s="10"/>
    </row>
    <row r="732" spans="9:9" ht="13.5" customHeight="1">
      <c r="I732" s="10"/>
    </row>
    <row r="733" spans="9:9" ht="13.5" customHeight="1">
      <c r="I733" s="10"/>
    </row>
    <row r="734" spans="9:9" ht="13.5" customHeight="1">
      <c r="I734" s="10"/>
    </row>
    <row r="735" spans="9:9" ht="13.5" customHeight="1">
      <c r="I735" s="10"/>
    </row>
    <row r="736" spans="9:9" ht="13.5" customHeight="1">
      <c r="I736" s="10"/>
    </row>
    <row r="737" spans="9:9" ht="13.5" customHeight="1">
      <c r="I737" s="10"/>
    </row>
    <row r="738" spans="9:9" ht="13.5" customHeight="1">
      <c r="I738" s="10"/>
    </row>
    <row r="739" spans="9:9" ht="13.5" customHeight="1">
      <c r="I739" s="10"/>
    </row>
    <row r="740" spans="9:9" ht="13.5" customHeight="1">
      <c r="I740" s="10"/>
    </row>
    <row r="741" spans="9:9" ht="13.5" customHeight="1">
      <c r="I741" s="10"/>
    </row>
    <row r="742" spans="9:9" ht="13.5" customHeight="1">
      <c r="I742" s="10"/>
    </row>
    <row r="743" spans="9:9" ht="13.5" customHeight="1">
      <c r="I743" s="10"/>
    </row>
    <row r="744" spans="9:9" ht="13.5" customHeight="1">
      <c r="I744" s="10"/>
    </row>
    <row r="745" spans="9:9" ht="13.5" customHeight="1">
      <c r="I745" s="10"/>
    </row>
    <row r="746" spans="9:9" ht="13.5" customHeight="1">
      <c r="I746" s="10"/>
    </row>
    <row r="747" spans="9:9" ht="13.5" customHeight="1">
      <c r="I747" s="10"/>
    </row>
    <row r="748" spans="9:9" ht="13.5" customHeight="1">
      <c r="I748" s="10"/>
    </row>
    <row r="749" spans="9:9" ht="13.5" customHeight="1">
      <c r="I749" s="10"/>
    </row>
    <row r="750" spans="9:9" ht="13.5" customHeight="1">
      <c r="I750" s="10"/>
    </row>
    <row r="751" spans="9:9" ht="13.5" customHeight="1">
      <c r="I751" s="10"/>
    </row>
    <row r="752" spans="9:9" ht="13.5" customHeight="1">
      <c r="I752" s="10"/>
    </row>
    <row r="753" spans="9:9" ht="13.5" customHeight="1">
      <c r="I753" s="10"/>
    </row>
    <row r="754" spans="9:9" ht="13.5" customHeight="1">
      <c r="I754" s="10"/>
    </row>
    <row r="755" spans="9:9" ht="13.5" customHeight="1">
      <c r="I755" s="10"/>
    </row>
    <row r="756" spans="9:9" ht="13.5" customHeight="1">
      <c r="I756" s="10"/>
    </row>
    <row r="757" spans="9:9" ht="13.5" customHeight="1">
      <c r="I757" s="10"/>
    </row>
    <row r="758" spans="9:9" ht="13.5" customHeight="1">
      <c r="I758" s="10"/>
    </row>
    <row r="759" spans="9:9" ht="13.5" customHeight="1">
      <c r="I759" s="10"/>
    </row>
    <row r="760" spans="9:9" ht="13.5" customHeight="1">
      <c r="I760" s="10"/>
    </row>
    <row r="761" spans="9:9" ht="13.5" customHeight="1">
      <c r="I761" s="10"/>
    </row>
    <row r="762" spans="9:9" ht="13.5" customHeight="1">
      <c r="I762" s="10"/>
    </row>
    <row r="763" spans="9:9" ht="13.5" customHeight="1">
      <c r="I763" s="10"/>
    </row>
    <row r="764" spans="9:9" ht="13.5" customHeight="1">
      <c r="I764" s="10"/>
    </row>
    <row r="765" spans="9:9" ht="13.5" customHeight="1">
      <c r="I765" s="10"/>
    </row>
    <row r="766" spans="9:9" ht="13.5" customHeight="1">
      <c r="I766" s="10"/>
    </row>
    <row r="767" spans="9:9" ht="13.5" customHeight="1">
      <c r="I767" s="10"/>
    </row>
    <row r="768" spans="9:9" ht="13.5" customHeight="1">
      <c r="I768" s="10"/>
    </row>
    <row r="769" spans="9:9" ht="13.5" customHeight="1">
      <c r="I769" s="10"/>
    </row>
    <row r="770" spans="9:9" ht="13.5" customHeight="1">
      <c r="I770" s="10"/>
    </row>
    <row r="771" spans="9:9" ht="13.5" customHeight="1">
      <c r="I771" s="10"/>
    </row>
    <row r="772" spans="9:9" ht="13.5" customHeight="1">
      <c r="I772" s="10"/>
    </row>
    <row r="773" spans="9:9" ht="13.5" customHeight="1">
      <c r="I773" s="10"/>
    </row>
    <row r="774" spans="9:9" ht="13.5" customHeight="1">
      <c r="I774" s="10"/>
    </row>
    <row r="775" spans="9:9" ht="13.5" customHeight="1">
      <c r="I775" s="10"/>
    </row>
    <row r="776" spans="9:9" ht="13.5" customHeight="1">
      <c r="I776" s="10"/>
    </row>
    <row r="777" spans="9:9" ht="13.5" customHeight="1">
      <c r="I777" s="10"/>
    </row>
    <row r="778" spans="9:9" ht="13.5" customHeight="1">
      <c r="I778" s="10"/>
    </row>
    <row r="779" spans="9:9" ht="13.5" customHeight="1">
      <c r="I779" s="10"/>
    </row>
    <row r="780" spans="9:9" ht="13.5" customHeight="1">
      <c r="I780" s="10"/>
    </row>
    <row r="781" spans="9:9" ht="13.5" customHeight="1">
      <c r="I781" s="10"/>
    </row>
    <row r="782" spans="9:9" ht="13.5" customHeight="1">
      <c r="I782" s="10"/>
    </row>
    <row r="783" spans="9:9" ht="13.5" customHeight="1">
      <c r="I783" s="10"/>
    </row>
    <row r="784" spans="9:9" ht="13.5" customHeight="1">
      <c r="I784" s="10"/>
    </row>
    <row r="785" spans="9:9" ht="13.5" customHeight="1">
      <c r="I785" s="10"/>
    </row>
    <row r="786" spans="9:9" ht="13.5" customHeight="1">
      <c r="I786" s="10"/>
    </row>
    <row r="787" spans="9:9" ht="13.5" customHeight="1">
      <c r="I787" s="10"/>
    </row>
    <row r="788" spans="9:9" ht="13.5" customHeight="1">
      <c r="I788" s="10"/>
    </row>
    <row r="789" spans="9:9" ht="13.5" customHeight="1">
      <c r="I789" s="10"/>
    </row>
    <row r="790" spans="9:9" ht="13.5" customHeight="1">
      <c r="I790" s="10"/>
    </row>
    <row r="791" spans="9:9" ht="13.5" customHeight="1">
      <c r="I791" s="10"/>
    </row>
    <row r="792" spans="9:9" ht="13.5" customHeight="1">
      <c r="I792" s="10"/>
    </row>
    <row r="793" spans="9:9" ht="13.5" customHeight="1">
      <c r="I793" s="10"/>
    </row>
    <row r="794" spans="9:9" ht="13.5" customHeight="1">
      <c r="I794" s="10"/>
    </row>
    <row r="795" spans="9:9" ht="13.5" customHeight="1">
      <c r="I795" s="10"/>
    </row>
    <row r="796" spans="9:9" ht="13.5" customHeight="1">
      <c r="I796" s="10"/>
    </row>
    <row r="797" spans="9:9" ht="13.5" customHeight="1">
      <c r="I797" s="10"/>
    </row>
    <row r="798" spans="9:9" ht="13.5" customHeight="1">
      <c r="I798" s="10"/>
    </row>
    <row r="799" spans="9:9" ht="13.5" customHeight="1">
      <c r="I799" s="10"/>
    </row>
    <row r="800" spans="9:9" ht="13.5" customHeight="1">
      <c r="I800" s="10"/>
    </row>
    <row r="801" spans="9:9" ht="13.5" customHeight="1">
      <c r="I801" s="10"/>
    </row>
    <row r="802" spans="9:9" ht="13.5" customHeight="1">
      <c r="I802" s="10"/>
    </row>
    <row r="803" spans="9:9" ht="13.5" customHeight="1">
      <c r="I803" s="10"/>
    </row>
    <row r="804" spans="9:9" ht="13.5" customHeight="1">
      <c r="I804" s="10"/>
    </row>
    <row r="805" spans="9:9" ht="13.5" customHeight="1">
      <c r="I805" s="10"/>
    </row>
    <row r="806" spans="9:9" ht="13.5" customHeight="1">
      <c r="I806" s="10"/>
    </row>
    <row r="807" spans="9:9" ht="13.5" customHeight="1">
      <c r="I807" s="10"/>
    </row>
    <row r="808" spans="9:9" ht="13.5" customHeight="1">
      <c r="I808" s="10"/>
    </row>
    <row r="809" spans="9:9" ht="13.5" customHeight="1">
      <c r="I809" s="10"/>
    </row>
    <row r="810" spans="9:9" ht="13.5" customHeight="1">
      <c r="I810" s="10"/>
    </row>
    <row r="811" spans="9:9" ht="13.5" customHeight="1">
      <c r="I811" s="10"/>
    </row>
    <row r="812" spans="9:9" ht="13.5" customHeight="1">
      <c r="I812" s="10"/>
    </row>
    <row r="813" spans="9:9" ht="13.5" customHeight="1">
      <c r="I813" s="10"/>
    </row>
    <row r="814" spans="9:9" ht="13.5" customHeight="1">
      <c r="I814" s="10"/>
    </row>
    <row r="815" spans="9:9" ht="13.5" customHeight="1">
      <c r="I815" s="10"/>
    </row>
    <row r="816" spans="9:9" ht="13.5" customHeight="1">
      <c r="I816" s="10"/>
    </row>
    <row r="817" spans="9:9" ht="13.5" customHeight="1">
      <c r="I817" s="10"/>
    </row>
    <row r="818" spans="9:9" ht="13.5" customHeight="1">
      <c r="I818" s="10"/>
    </row>
    <row r="819" spans="9:9" ht="13.5" customHeight="1">
      <c r="I819" s="10"/>
    </row>
    <row r="820" spans="9:9" ht="13.5" customHeight="1">
      <c r="I820" s="10"/>
    </row>
    <row r="821" spans="9:9" ht="13.5" customHeight="1">
      <c r="I821" s="10"/>
    </row>
    <row r="822" spans="9:9" ht="13.5" customHeight="1">
      <c r="I822" s="10"/>
    </row>
    <row r="823" spans="9:9" ht="13.5" customHeight="1">
      <c r="I823" s="10"/>
    </row>
    <row r="824" spans="9:9" ht="13.5" customHeight="1">
      <c r="I824" s="10"/>
    </row>
    <row r="825" spans="9:9" ht="13.5" customHeight="1">
      <c r="I825" s="10"/>
    </row>
    <row r="826" spans="9:9" ht="13.5" customHeight="1">
      <c r="I826" s="10"/>
    </row>
    <row r="827" spans="9:9" ht="13.5" customHeight="1">
      <c r="I827" s="10"/>
    </row>
    <row r="828" spans="9:9" ht="13.5" customHeight="1">
      <c r="I828" s="10"/>
    </row>
    <row r="829" spans="9:9" ht="13.5" customHeight="1">
      <c r="I829" s="10"/>
    </row>
    <row r="830" spans="9:9" ht="13.5" customHeight="1">
      <c r="I830" s="10"/>
    </row>
    <row r="831" spans="9:9" ht="13.5" customHeight="1">
      <c r="I831" s="10"/>
    </row>
    <row r="832" spans="9:9" ht="13.5" customHeight="1">
      <c r="I832" s="10"/>
    </row>
    <row r="833" spans="9:9" ht="13.5" customHeight="1">
      <c r="I833" s="10"/>
    </row>
    <row r="834" spans="9:9" ht="13.5" customHeight="1">
      <c r="I834" s="10"/>
    </row>
    <row r="835" spans="9:9" ht="13.5" customHeight="1">
      <c r="I835" s="10"/>
    </row>
    <row r="836" spans="9:9" ht="13.5" customHeight="1">
      <c r="I836" s="10"/>
    </row>
    <row r="837" spans="9:9" ht="13.5" customHeight="1">
      <c r="I837" s="10"/>
    </row>
    <row r="838" spans="9:9" ht="13.5" customHeight="1">
      <c r="I838" s="10"/>
    </row>
    <row r="839" spans="9:9" ht="13.5" customHeight="1">
      <c r="I839" s="10"/>
    </row>
    <row r="840" spans="9:9" ht="13.5" customHeight="1">
      <c r="I840" s="10"/>
    </row>
    <row r="841" spans="9:9" ht="13.5" customHeight="1">
      <c r="I841" s="10"/>
    </row>
    <row r="842" spans="9:9" ht="13.5" customHeight="1">
      <c r="I842" s="10"/>
    </row>
    <row r="843" spans="9:9" ht="13.5" customHeight="1">
      <c r="I843" s="10"/>
    </row>
    <row r="844" spans="9:9" ht="13.5" customHeight="1">
      <c r="I844" s="10"/>
    </row>
    <row r="845" spans="9:9" ht="13.5" customHeight="1">
      <c r="I845" s="10"/>
    </row>
    <row r="846" spans="9:9" ht="13.5" customHeight="1">
      <c r="I846" s="10"/>
    </row>
    <row r="847" spans="9:9" ht="13.5" customHeight="1">
      <c r="I847" s="10"/>
    </row>
    <row r="848" spans="9:9" ht="13.5" customHeight="1">
      <c r="I848" s="10"/>
    </row>
    <row r="849" spans="9:9" ht="13.5" customHeight="1">
      <c r="I849" s="10"/>
    </row>
    <row r="850" spans="9:9" ht="13.5" customHeight="1">
      <c r="I850" s="10"/>
    </row>
    <row r="851" spans="9:9" ht="13.5" customHeight="1">
      <c r="I851" s="10"/>
    </row>
    <row r="852" spans="9:9" ht="13.5" customHeight="1">
      <c r="I852" s="10"/>
    </row>
    <row r="853" spans="9:9" ht="13.5" customHeight="1">
      <c r="I853" s="10"/>
    </row>
    <row r="854" spans="9:9" ht="13.5" customHeight="1">
      <c r="I854" s="10"/>
    </row>
    <row r="855" spans="9:9" ht="13.5" customHeight="1">
      <c r="I855" s="10"/>
    </row>
    <row r="856" spans="9:9" ht="13.5" customHeight="1">
      <c r="I856" s="10"/>
    </row>
    <row r="857" spans="9:9" ht="13.5" customHeight="1">
      <c r="I857" s="10"/>
    </row>
    <row r="858" spans="9:9" ht="13.5" customHeight="1">
      <c r="I858" s="10"/>
    </row>
    <row r="859" spans="9:9" ht="13.5" customHeight="1">
      <c r="I859" s="10"/>
    </row>
    <row r="860" spans="9:9" ht="13.5" customHeight="1">
      <c r="I860" s="10"/>
    </row>
    <row r="861" spans="9:9" ht="13.5" customHeight="1">
      <c r="I861" s="10"/>
    </row>
    <row r="862" spans="9:9" ht="13.5" customHeight="1">
      <c r="I862" s="10"/>
    </row>
    <row r="863" spans="9:9" ht="13.5" customHeight="1">
      <c r="I863" s="10"/>
    </row>
    <row r="864" spans="9:9" ht="13.5" customHeight="1">
      <c r="I864" s="10"/>
    </row>
    <row r="865" spans="9:9" ht="13.5" customHeight="1">
      <c r="I865" s="10"/>
    </row>
    <row r="866" spans="9:9" ht="13.5" customHeight="1">
      <c r="I866" s="10"/>
    </row>
    <row r="867" spans="9:9" ht="13.5" customHeight="1">
      <c r="I867" s="10"/>
    </row>
    <row r="868" spans="9:9" ht="13.5" customHeight="1">
      <c r="I868" s="10"/>
    </row>
    <row r="869" spans="9:9" ht="13.5" customHeight="1">
      <c r="I869" s="10"/>
    </row>
    <row r="870" spans="9:9" ht="13.5" customHeight="1">
      <c r="I870" s="10"/>
    </row>
    <row r="871" spans="9:9" ht="13.5" customHeight="1">
      <c r="I871" s="10"/>
    </row>
    <row r="872" spans="9:9" ht="13.5" customHeight="1">
      <c r="I872" s="10"/>
    </row>
    <row r="873" spans="9:9" ht="13.5" customHeight="1">
      <c r="I873" s="10"/>
    </row>
    <row r="874" spans="9:9" ht="13.5" customHeight="1">
      <c r="I874" s="10"/>
    </row>
    <row r="875" spans="9:9" ht="13.5" customHeight="1">
      <c r="I875" s="10"/>
    </row>
    <row r="876" spans="9:9" ht="13.5" customHeight="1">
      <c r="I876" s="10"/>
    </row>
    <row r="877" spans="9:9" ht="13.5" customHeight="1">
      <c r="I877" s="10"/>
    </row>
    <row r="878" spans="9:9" ht="13.5" customHeight="1">
      <c r="I878" s="10"/>
    </row>
    <row r="879" spans="9:9" ht="13.5" customHeight="1">
      <c r="I879" s="10"/>
    </row>
    <row r="880" spans="9:9" ht="13.5" customHeight="1">
      <c r="I880" s="10"/>
    </row>
    <row r="881" spans="9:9" ht="13.5" customHeight="1">
      <c r="I881" s="10"/>
    </row>
    <row r="882" spans="9:9" ht="13.5" customHeight="1">
      <c r="I882" s="10"/>
    </row>
    <row r="883" spans="9:9" ht="13.5" customHeight="1">
      <c r="I883" s="10"/>
    </row>
    <row r="884" spans="9:9" ht="13.5" customHeight="1">
      <c r="I884" s="10"/>
    </row>
    <row r="885" spans="9:9" ht="13.5" customHeight="1">
      <c r="I885" s="10"/>
    </row>
    <row r="886" spans="9:9" ht="13.5" customHeight="1">
      <c r="I886" s="10"/>
    </row>
    <row r="887" spans="9:9" ht="13.5" customHeight="1">
      <c r="I887" s="10"/>
    </row>
    <row r="888" spans="9:9" ht="13.5" customHeight="1">
      <c r="I888" s="10"/>
    </row>
    <row r="889" spans="9:9" ht="13.5" customHeight="1">
      <c r="I889" s="10"/>
    </row>
    <row r="890" spans="9:9" ht="13.5" customHeight="1">
      <c r="I890" s="10"/>
    </row>
    <row r="891" spans="9:9" ht="13.5" customHeight="1">
      <c r="I891" s="10"/>
    </row>
    <row r="892" spans="9:9" ht="13.5" customHeight="1">
      <c r="I892" s="10"/>
    </row>
    <row r="893" spans="9:9" ht="13.5" customHeight="1">
      <c r="I893" s="10"/>
    </row>
    <row r="894" spans="9:9" ht="13.5" customHeight="1">
      <c r="I894" s="10"/>
    </row>
    <row r="895" spans="9:9" ht="13.5" customHeight="1">
      <c r="I895" s="10"/>
    </row>
    <row r="896" spans="9:9" ht="13.5" customHeight="1">
      <c r="I896" s="10"/>
    </row>
    <row r="897" spans="9:9" ht="13.5" customHeight="1">
      <c r="I897" s="10"/>
    </row>
    <row r="898" spans="9:9" ht="13.5" customHeight="1">
      <c r="I898" s="10"/>
    </row>
    <row r="899" spans="9:9" ht="13.5" customHeight="1">
      <c r="I899" s="10"/>
    </row>
    <row r="900" spans="9:9" ht="13.5" customHeight="1">
      <c r="I900" s="10"/>
    </row>
    <row r="901" spans="9:9" ht="13.5" customHeight="1">
      <c r="I901" s="10"/>
    </row>
    <row r="902" spans="9:9" ht="13.5" customHeight="1">
      <c r="I902" s="10"/>
    </row>
    <row r="903" spans="9:9" ht="13.5" customHeight="1">
      <c r="I903" s="10"/>
    </row>
    <row r="904" spans="9:9" ht="13.5" customHeight="1">
      <c r="I904" s="10"/>
    </row>
    <row r="905" spans="9:9" ht="13.5" customHeight="1">
      <c r="I905" s="10"/>
    </row>
    <row r="906" spans="9:9" ht="13.5" customHeight="1">
      <c r="I906" s="10"/>
    </row>
    <row r="907" spans="9:9" ht="13.5" customHeight="1">
      <c r="I907" s="10"/>
    </row>
    <row r="908" spans="9:9" ht="13.5" customHeight="1">
      <c r="I908" s="10"/>
    </row>
    <row r="909" spans="9:9" ht="13.5" customHeight="1">
      <c r="I909" s="10"/>
    </row>
    <row r="910" spans="9:9" ht="13.5" customHeight="1">
      <c r="I910" s="10"/>
    </row>
    <row r="911" spans="9:9" ht="13.5" customHeight="1">
      <c r="I911" s="10"/>
    </row>
    <row r="912" spans="9:9" ht="13.5" customHeight="1">
      <c r="I912" s="10"/>
    </row>
    <row r="913" spans="9:9" ht="13.5" customHeight="1">
      <c r="I913" s="10"/>
    </row>
    <row r="914" spans="9:9" ht="13.5" customHeight="1">
      <c r="I914" s="10"/>
    </row>
    <row r="915" spans="9:9" ht="13.5" customHeight="1">
      <c r="I915" s="10"/>
    </row>
    <row r="916" spans="9:9" ht="13.5" customHeight="1">
      <c r="I916" s="10"/>
    </row>
    <row r="917" spans="9:9" ht="13.5" customHeight="1">
      <c r="I917" s="10"/>
    </row>
    <row r="918" spans="9:9" ht="13.5" customHeight="1">
      <c r="I918" s="10"/>
    </row>
    <row r="919" spans="9:9" ht="13.5" customHeight="1">
      <c r="I919" s="10"/>
    </row>
    <row r="920" spans="9:9" ht="13.5" customHeight="1">
      <c r="I920" s="10"/>
    </row>
    <row r="921" spans="9:9" ht="13.5" customHeight="1">
      <c r="I921" s="10"/>
    </row>
    <row r="922" spans="9:9" ht="13.5" customHeight="1">
      <c r="I922" s="10"/>
    </row>
    <row r="923" spans="9:9" ht="13.5" customHeight="1">
      <c r="I923" s="10"/>
    </row>
    <row r="924" spans="9:9" ht="13.5" customHeight="1">
      <c r="I924" s="10"/>
    </row>
    <row r="925" spans="9:9" ht="13.5" customHeight="1">
      <c r="I925" s="10"/>
    </row>
    <row r="926" spans="9:9" ht="13.5" customHeight="1">
      <c r="I926" s="10"/>
    </row>
    <row r="927" spans="9:9" ht="13.5" customHeight="1">
      <c r="I927" s="10"/>
    </row>
    <row r="928" spans="9:9" ht="13.5" customHeight="1">
      <c r="I928" s="10"/>
    </row>
    <row r="929" spans="9:9" ht="13.5" customHeight="1">
      <c r="I929" s="10"/>
    </row>
    <row r="930" spans="9:9" ht="13.5" customHeight="1">
      <c r="I930" s="10"/>
    </row>
    <row r="931" spans="9:9" ht="13.5" customHeight="1">
      <c r="I931" s="10"/>
    </row>
    <row r="932" spans="9:9" ht="13.5" customHeight="1">
      <c r="I932" s="10"/>
    </row>
    <row r="933" spans="9:9" ht="13.5" customHeight="1">
      <c r="I933" s="10"/>
    </row>
    <row r="934" spans="9:9" ht="13.5" customHeight="1">
      <c r="I934" s="10"/>
    </row>
    <row r="935" spans="9:9" ht="13.5" customHeight="1">
      <c r="I935" s="10"/>
    </row>
    <row r="936" spans="9:9" ht="13.5" customHeight="1">
      <c r="I936" s="10"/>
    </row>
    <row r="937" spans="9:9" ht="13.5" customHeight="1">
      <c r="I937" s="10"/>
    </row>
    <row r="938" spans="9:9" ht="13.5" customHeight="1">
      <c r="I938" s="10"/>
    </row>
    <row r="939" spans="9:9" ht="13.5" customHeight="1">
      <c r="I939" s="10"/>
    </row>
    <row r="940" spans="9:9" ht="13.5" customHeight="1">
      <c r="I940" s="10"/>
    </row>
    <row r="941" spans="9:9" ht="13.5" customHeight="1">
      <c r="I941" s="10"/>
    </row>
    <row r="942" spans="9:9" ht="13.5" customHeight="1">
      <c r="I942" s="10"/>
    </row>
    <row r="943" spans="9:9" ht="13.5" customHeight="1">
      <c r="I943" s="10"/>
    </row>
    <row r="944" spans="9:9" ht="13.5" customHeight="1">
      <c r="I944" s="10"/>
    </row>
    <row r="945" spans="9:9" ht="13.5" customHeight="1">
      <c r="I945" s="10"/>
    </row>
    <row r="946" spans="9:9" ht="13.5" customHeight="1">
      <c r="I946" s="10"/>
    </row>
    <row r="947" spans="9:9" ht="13.5" customHeight="1">
      <c r="I947" s="10"/>
    </row>
    <row r="948" spans="9:9" ht="13.5" customHeight="1">
      <c r="I948" s="10"/>
    </row>
    <row r="949" spans="9:9" ht="13.5" customHeight="1">
      <c r="I949" s="10"/>
    </row>
    <row r="950" spans="9:9" ht="13.5" customHeight="1">
      <c r="I950" s="10"/>
    </row>
    <row r="951" spans="9:9" ht="13.5" customHeight="1">
      <c r="I951" s="10"/>
    </row>
    <row r="952" spans="9:9" ht="13.5" customHeight="1">
      <c r="I952" s="10"/>
    </row>
    <row r="953" spans="9:9" ht="13.5" customHeight="1">
      <c r="I953" s="10"/>
    </row>
    <row r="954" spans="9:9" ht="13.5" customHeight="1">
      <c r="I954" s="10"/>
    </row>
    <row r="955" spans="9:9" ht="13.5" customHeight="1">
      <c r="I955" s="10"/>
    </row>
    <row r="956" spans="9:9" ht="13.5" customHeight="1">
      <c r="I956" s="10"/>
    </row>
    <row r="957" spans="9:9" ht="13.5" customHeight="1">
      <c r="I957" s="10"/>
    </row>
    <row r="958" spans="9:9" ht="13.5" customHeight="1">
      <c r="I95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  <outlinePr summaryBelow="0" summaryRight="0"/>
  </sheetPr>
  <dimension ref="A1:J72"/>
  <sheetViews>
    <sheetView topLeftCell="A49" workbookViewId="0">
      <selection activeCell="B16" sqref="B16"/>
    </sheetView>
  </sheetViews>
  <sheetFormatPr defaultColWidth="14.42578125" defaultRowHeight="15" customHeight="1"/>
  <cols>
    <col min="1" max="1" width="32.42578125" customWidth="1"/>
    <col min="2" max="2" width="30.85546875" customWidth="1"/>
    <col min="3" max="3" width="11.7109375" customWidth="1"/>
    <col min="4" max="4" width="10.5703125" customWidth="1"/>
    <col min="5" max="5" width="10.140625" customWidth="1"/>
    <col min="7" max="7" width="36" customWidth="1"/>
  </cols>
  <sheetData>
    <row r="1" spans="1:8">
      <c r="A1" s="8" t="s">
        <v>161</v>
      </c>
      <c r="B1" s="8"/>
    </row>
    <row r="2" spans="1:8">
      <c r="A2" t="s">
        <v>162</v>
      </c>
    </row>
    <row r="3" spans="1:8">
      <c r="A3" s="12"/>
    </row>
    <row r="4" spans="1:8">
      <c r="A4" s="8"/>
    </row>
    <row r="5" spans="1:8">
      <c r="A5" s="50" t="s">
        <v>42</v>
      </c>
      <c r="B5" s="50" t="s">
        <v>20</v>
      </c>
      <c r="C5" s="50" t="s">
        <v>21</v>
      </c>
      <c r="D5" s="50" t="s">
        <v>22</v>
      </c>
      <c r="E5" s="50" t="s">
        <v>163</v>
      </c>
      <c r="F5" s="50" t="s">
        <v>24</v>
      </c>
      <c r="G5" s="51" t="s">
        <v>25</v>
      </c>
      <c r="H5" s="50" t="s">
        <v>26</v>
      </c>
    </row>
    <row r="6" spans="1:8">
      <c r="A6" s="8"/>
    </row>
    <row r="7" spans="1:8">
      <c r="A7" s="8" t="s">
        <v>45</v>
      </c>
      <c r="B7" t="s">
        <v>164</v>
      </c>
      <c r="C7" s="20">
        <v>500</v>
      </c>
      <c r="D7" s="22">
        <v>0.5</v>
      </c>
      <c r="E7" s="22">
        <v>20</v>
      </c>
      <c r="F7" s="20">
        <f>C7*D7*E7</f>
        <v>5000</v>
      </c>
      <c r="G7" t="s">
        <v>165</v>
      </c>
      <c r="H7" t="s">
        <v>166</v>
      </c>
    </row>
    <row r="8" spans="1:8">
      <c r="A8" s="8"/>
      <c r="C8" s="52"/>
      <c r="F8" s="22"/>
    </row>
    <row r="9" spans="1:8">
      <c r="A9" s="8" t="s">
        <v>167</v>
      </c>
      <c r="B9" t="s">
        <v>168</v>
      </c>
      <c r="C9" s="52"/>
      <c r="F9" s="22"/>
      <c r="G9" s="22"/>
    </row>
    <row r="10" spans="1:8">
      <c r="A10" t="s">
        <v>169</v>
      </c>
      <c r="B10" t="s">
        <v>170</v>
      </c>
      <c r="C10" s="20">
        <v>500</v>
      </c>
      <c r="D10" s="22">
        <v>1</v>
      </c>
      <c r="E10" s="22">
        <v>1</v>
      </c>
      <c r="F10" s="20">
        <f t="shared" ref="F10:F17" si="0">C10*D10*E10</f>
        <v>500</v>
      </c>
      <c r="G10" t="s">
        <v>165</v>
      </c>
    </row>
    <row r="11" spans="1:8">
      <c r="A11" t="s">
        <v>171</v>
      </c>
      <c r="B11" t="s">
        <v>172</v>
      </c>
      <c r="C11" s="20">
        <v>330</v>
      </c>
      <c r="D11" s="22">
        <v>1</v>
      </c>
      <c r="E11" s="22">
        <v>4</v>
      </c>
      <c r="F11" s="20">
        <f t="shared" si="0"/>
        <v>1320</v>
      </c>
      <c r="G11" t="s">
        <v>165</v>
      </c>
    </row>
    <row r="12" spans="1:8">
      <c r="B12" t="s">
        <v>173</v>
      </c>
      <c r="C12" s="20">
        <v>250</v>
      </c>
      <c r="D12" s="22">
        <v>1</v>
      </c>
      <c r="E12" s="22">
        <v>4</v>
      </c>
      <c r="F12" s="20">
        <f t="shared" si="0"/>
        <v>1000</v>
      </c>
      <c r="G12" t="s">
        <v>165</v>
      </c>
    </row>
    <row r="13" spans="1:8">
      <c r="B13" t="s">
        <v>114</v>
      </c>
      <c r="C13" s="20">
        <v>530</v>
      </c>
      <c r="D13" s="22">
        <v>2.5</v>
      </c>
      <c r="E13" s="22">
        <v>4</v>
      </c>
      <c r="F13" s="20">
        <f t="shared" si="0"/>
        <v>5300</v>
      </c>
      <c r="G13" t="s">
        <v>165</v>
      </c>
      <c r="H13" t="s">
        <v>174</v>
      </c>
    </row>
    <row r="14" spans="1:8">
      <c r="B14" t="s">
        <v>175</v>
      </c>
      <c r="C14" s="20">
        <v>200</v>
      </c>
      <c r="D14" s="22">
        <v>1</v>
      </c>
      <c r="E14" s="22">
        <v>4</v>
      </c>
      <c r="F14" s="20">
        <f t="shared" si="0"/>
        <v>800</v>
      </c>
      <c r="G14" t="s">
        <v>165</v>
      </c>
      <c r="H14" t="s">
        <v>176</v>
      </c>
    </row>
    <row r="15" spans="1:8">
      <c r="A15" s="8"/>
      <c r="B15" t="s">
        <v>124</v>
      </c>
      <c r="C15" s="20">
        <v>50</v>
      </c>
      <c r="D15" s="22">
        <v>6</v>
      </c>
      <c r="E15" s="22">
        <v>2</v>
      </c>
      <c r="F15" s="20">
        <f t="shared" si="0"/>
        <v>600</v>
      </c>
      <c r="G15" t="s">
        <v>165</v>
      </c>
    </row>
    <row r="16" spans="1:8">
      <c r="A16" s="8"/>
      <c r="B16" t="s">
        <v>123</v>
      </c>
      <c r="C16" s="20">
        <v>50</v>
      </c>
      <c r="D16" s="22">
        <v>6</v>
      </c>
      <c r="E16" s="22">
        <v>4</v>
      </c>
      <c r="F16" s="20">
        <f t="shared" si="0"/>
        <v>1200</v>
      </c>
      <c r="G16" t="s">
        <v>165</v>
      </c>
    </row>
    <row r="17" spans="1:7">
      <c r="A17" s="8"/>
      <c r="B17" t="s">
        <v>177</v>
      </c>
      <c r="C17" s="20">
        <v>25</v>
      </c>
      <c r="D17" s="22">
        <v>6</v>
      </c>
      <c r="E17" s="22">
        <v>5</v>
      </c>
      <c r="F17" s="20">
        <f t="shared" si="0"/>
        <v>750</v>
      </c>
      <c r="G17" t="s">
        <v>165</v>
      </c>
    </row>
    <row r="18" spans="1:7">
      <c r="A18" s="8"/>
      <c r="F18" s="22"/>
    </row>
    <row r="19" spans="1:7">
      <c r="A19" s="8" t="s">
        <v>178</v>
      </c>
      <c r="B19" t="s">
        <v>179</v>
      </c>
      <c r="C19" s="20">
        <v>605</v>
      </c>
      <c r="D19" s="22">
        <v>5</v>
      </c>
      <c r="E19" s="22">
        <v>1</v>
      </c>
      <c r="F19" s="20">
        <f t="shared" ref="F19:F28" si="1">C19*D19*E19</f>
        <v>3025</v>
      </c>
      <c r="G19" t="s">
        <v>165</v>
      </c>
    </row>
    <row r="20" spans="1:7">
      <c r="A20" t="s">
        <v>180</v>
      </c>
      <c r="B20" t="s">
        <v>115</v>
      </c>
      <c r="C20" s="20">
        <v>600</v>
      </c>
      <c r="D20" s="22">
        <v>1</v>
      </c>
      <c r="E20" s="22">
        <v>1</v>
      </c>
      <c r="F20" s="20">
        <f t="shared" si="1"/>
        <v>600</v>
      </c>
      <c r="G20" t="s">
        <v>165</v>
      </c>
    </row>
    <row r="21" spans="1:7">
      <c r="A21" t="s">
        <v>181</v>
      </c>
      <c r="B21" t="s">
        <v>173</v>
      </c>
      <c r="C21" s="20">
        <v>250</v>
      </c>
      <c r="D21" s="22">
        <v>1</v>
      </c>
      <c r="E21" s="22">
        <v>2</v>
      </c>
      <c r="F21" s="20">
        <f t="shared" si="1"/>
        <v>500</v>
      </c>
      <c r="G21" t="s">
        <v>165</v>
      </c>
    </row>
    <row r="22" spans="1:7">
      <c r="A22" t="s">
        <v>182</v>
      </c>
      <c r="B22" t="s">
        <v>46</v>
      </c>
      <c r="C22" s="20">
        <v>150</v>
      </c>
      <c r="D22" s="22">
        <v>1</v>
      </c>
      <c r="E22" s="22"/>
      <c r="F22" s="20">
        <f t="shared" si="1"/>
        <v>0</v>
      </c>
      <c r="G22" t="s">
        <v>165</v>
      </c>
    </row>
    <row r="23" spans="1:7">
      <c r="A23" t="s">
        <v>171</v>
      </c>
      <c r="B23" t="s">
        <v>170</v>
      </c>
      <c r="C23" s="20">
        <v>530</v>
      </c>
      <c r="D23" s="22">
        <v>1</v>
      </c>
      <c r="E23" s="22">
        <v>1</v>
      </c>
      <c r="F23" s="20">
        <f t="shared" si="1"/>
        <v>530</v>
      </c>
      <c r="G23" t="s">
        <v>165</v>
      </c>
    </row>
    <row r="24" spans="1:7">
      <c r="B24" t="s">
        <v>183</v>
      </c>
      <c r="C24" s="20">
        <v>750</v>
      </c>
      <c r="D24" s="22">
        <v>1</v>
      </c>
      <c r="E24" s="22">
        <v>1</v>
      </c>
      <c r="F24" s="20">
        <f t="shared" si="1"/>
        <v>750</v>
      </c>
      <c r="G24" t="s">
        <v>165</v>
      </c>
    </row>
    <row r="25" spans="1:7">
      <c r="A25" s="8"/>
      <c r="B25" t="s">
        <v>175</v>
      </c>
      <c r="C25" s="20">
        <v>200</v>
      </c>
      <c r="D25" s="22">
        <v>1</v>
      </c>
      <c r="E25" s="22">
        <v>1</v>
      </c>
      <c r="F25" s="20">
        <f t="shared" si="1"/>
        <v>200</v>
      </c>
      <c r="G25" t="s">
        <v>165</v>
      </c>
    </row>
    <row r="26" spans="1:7">
      <c r="A26" s="8"/>
      <c r="B26" t="s">
        <v>184</v>
      </c>
      <c r="C26" s="20">
        <v>15</v>
      </c>
      <c r="D26" s="22">
        <v>6</v>
      </c>
      <c r="E26" s="22">
        <v>1</v>
      </c>
      <c r="F26" s="20">
        <f t="shared" si="1"/>
        <v>90</v>
      </c>
      <c r="G26" t="s">
        <v>165</v>
      </c>
    </row>
    <row r="27" spans="1:7">
      <c r="A27" s="8"/>
      <c r="B27" t="s">
        <v>123</v>
      </c>
      <c r="C27" s="20">
        <v>50</v>
      </c>
      <c r="D27" s="22">
        <v>7</v>
      </c>
      <c r="E27" s="22">
        <v>4</v>
      </c>
      <c r="F27" s="20">
        <f t="shared" si="1"/>
        <v>1400</v>
      </c>
      <c r="G27" t="s">
        <v>165</v>
      </c>
    </row>
    <row r="28" spans="1:7">
      <c r="B28" t="s">
        <v>177</v>
      </c>
      <c r="C28" s="20">
        <v>25</v>
      </c>
      <c r="D28" s="22">
        <v>7</v>
      </c>
      <c r="E28" s="22">
        <v>5</v>
      </c>
      <c r="F28" s="20">
        <f t="shared" si="1"/>
        <v>875</v>
      </c>
      <c r="G28" t="s">
        <v>165</v>
      </c>
    </row>
    <row r="29" spans="1:7">
      <c r="F29" s="22"/>
    </row>
    <row r="30" spans="1:7">
      <c r="A30" s="8" t="s">
        <v>185</v>
      </c>
      <c r="B30" t="s">
        <v>186</v>
      </c>
      <c r="C30" s="20">
        <v>150</v>
      </c>
      <c r="D30" s="22">
        <v>1</v>
      </c>
      <c r="E30" s="22">
        <v>2</v>
      </c>
      <c r="F30" s="20">
        <f t="shared" ref="F30:F35" si="2">C30*D30*E30</f>
        <v>300</v>
      </c>
      <c r="G30" t="s">
        <v>165</v>
      </c>
    </row>
    <row r="31" spans="1:7">
      <c r="B31" s="45" t="s">
        <v>187</v>
      </c>
      <c r="C31" s="20">
        <v>220</v>
      </c>
      <c r="D31" s="22">
        <v>1</v>
      </c>
      <c r="E31" s="22">
        <v>1</v>
      </c>
      <c r="F31" s="20">
        <f t="shared" si="2"/>
        <v>220</v>
      </c>
      <c r="G31" t="s">
        <v>165</v>
      </c>
    </row>
    <row r="32" spans="1:7">
      <c r="B32" t="s">
        <v>188</v>
      </c>
      <c r="C32" s="20">
        <v>50</v>
      </c>
      <c r="D32" s="22">
        <v>2</v>
      </c>
      <c r="E32" s="22">
        <v>1</v>
      </c>
      <c r="F32" s="20">
        <f t="shared" si="2"/>
        <v>100</v>
      </c>
      <c r="G32" t="s">
        <v>165</v>
      </c>
    </row>
    <row r="33" spans="1:7">
      <c r="B33" t="s">
        <v>189</v>
      </c>
      <c r="C33" s="20">
        <v>200</v>
      </c>
      <c r="D33" s="22">
        <v>1</v>
      </c>
      <c r="E33" s="22">
        <v>1</v>
      </c>
      <c r="F33" s="20">
        <f t="shared" si="2"/>
        <v>200</v>
      </c>
      <c r="G33" t="s">
        <v>165</v>
      </c>
    </row>
    <row r="34" spans="1:7">
      <c r="B34" t="s">
        <v>190</v>
      </c>
      <c r="C34" s="20">
        <v>150</v>
      </c>
      <c r="D34" s="22">
        <v>2</v>
      </c>
      <c r="E34" s="22">
        <v>1</v>
      </c>
      <c r="F34" s="20">
        <f t="shared" si="2"/>
        <v>300</v>
      </c>
      <c r="G34" t="s">
        <v>165</v>
      </c>
    </row>
    <row r="35" spans="1:7">
      <c r="B35" t="s">
        <v>191</v>
      </c>
      <c r="C35" s="20">
        <v>100</v>
      </c>
      <c r="D35" s="22">
        <v>2</v>
      </c>
      <c r="E35" s="22">
        <v>1</v>
      </c>
      <c r="F35" s="20">
        <f t="shared" si="2"/>
        <v>200</v>
      </c>
      <c r="G35" t="s">
        <v>165</v>
      </c>
    </row>
    <row r="36" spans="1:7">
      <c r="A36" s="8"/>
      <c r="F36" s="22"/>
      <c r="G36" s="22"/>
    </row>
    <row r="37" spans="1:7">
      <c r="A37" s="8" t="s">
        <v>71</v>
      </c>
      <c r="B37" t="s">
        <v>192</v>
      </c>
      <c r="C37" s="20">
        <v>500</v>
      </c>
      <c r="D37" s="22">
        <v>1</v>
      </c>
      <c r="E37" s="22">
        <v>1</v>
      </c>
      <c r="F37" s="53">
        <f t="shared" ref="F37:F51" si="3">C37*D37*E37</f>
        <v>500</v>
      </c>
      <c r="G37" t="s">
        <v>71</v>
      </c>
    </row>
    <row r="38" spans="1:7">
      <c r="A38" s="8"/>
      <c r="B38" t="s">
        <v>70</v>
      </c>
      <c r="C38" s="20">
        <v>1500</v>
      </c>
      <c r="D38" s="22">
        <v>1</v>
      </c>
      <c r="E38" s="22">
        <v>1</v>
      </c>
      <c r="F38" s="53">
        <f t="shared" si="3"/>
        <v>1500</v>
      </c>
      <c r="G38" t="s">
        <v>71</v>
      </c>
    </row>
    <row r="39" spans="1:7">
      <c r="A39" s="8"/>
      <c r="B39" t="s">
        <v>133</v>
      </c>
      <c r="C39" s="20">
        <v>1500</v>
      </c>
      <c r="D39" s="22">
        <v>1</v>
      </c>
      <c r="E39" s="22">
        <v>1</v>
      </c>
      <c r="F39" s="53">
        <f t="shared" si="3"/>
        <v>1500</v>
      </c>
      <c r="G39" t="s">
        <v>71</v>
      </c>
    </row>
    <row r="40" spans="1:7">
      <c r="A40" s="8"/>
      <c r="B40" t="s">
        <v>73</v>
      </c>
      <c r="C40" s="20">
        <v>200</v>
      </c>
      <c r="D40" s="22">
        <v>2</v>
      </c>
      <c r="E40" s="22">
        <v>1</v>
      </c>
      <c r="F40" s="53">
        <f t="shared" si="3"/>
        <v>400</v>
      </c>
      <c r="G40" t="s">
        <v>71</v>
      </c>
    </row>
    <row r="41" spans="1:7">
      <c r="A41" s="8"/>
      <c r="B41" t="s">
        <v>134</v>
      </c>
      <c r="C41" s="20">
        <v>1000</v>
      </c>
      <c r="D41" s="22">
        <v>1</v>
      </c>
      <c r="E41" s="22">
        <v>1</v>
      </c>
      <c r="F41" s="53">
        <f t="shared" si="3"/>
        <v>1000</v>
      </c>
      <c r="G41" t="s">
        <v>71</v>
      </c>
    </row>
    <row r="42" spans="1:7">
      <c r="A42" s="8"/>
      <c r="B42" t="s">
        <v>114</v>
      </c>
      <c r="C42" s="20">
        <v>150</v>
      </c>
      <c r="D42" s="22">
        <v>1</v>
      </c>
      <c r="E42" s="22">
        <v>4</v>
      </c>
      <c r="F42" s="53">
        <f t="shared" si="3"/>
        <v>600</v>
      </c>
      <c r="G42" t="s">
        <v>71</v>
      </c>
    </row>
    <row r="43" spans="1:7">
      <c r="A43" s="8"/>
      <c r="B43" t="s">
        <v>193</v>
      </c>
      <c r="C43" s="20">
        <v>1000</v>
      </c>
      <c r="D43" s="22">
        <v>1</v>
      </c>
      <c r="E43" s="22">
        <v>1</v>
      </c>
      <c r="F43" s="53">
        <f t="shared" si="3"/>
        <v>1000</v>
      </c>
      <c r="G43" t="s">
        <v>71</v>
      </c>
    </row>
    <row r="44" spans="1:7">
      <c r="A44" s="8"/>
      <c r="B44" t="s">
        <v>136</v>
      </c>
      <c r="C44" s="20">
        <v>250</v>
      </c>
      <c r="D44" s="22">
        <v>1</v>
      </c>
      <c r="E44" s="22">
        <v>1</v>
      </c>
      <c r="F44" s="53">
        <f t="shared" si="3"/>
        <v>250</v>
      </c>
      <c r="G44" t="s">
        <v>71</v>
      </c>
    </row>
    <row r="45" spans="1:7">
      <c r="A45" s="8"/>
      <c r="B45" t="s">
        <v>137</v>
      </c>
      <c r="C45" s="20">
        <v>750</v>
      </c>
      <c r="D45" s="22">
        <v>1</v>
      </c>
      <c r="E45" s="22">
        <v>1</v>
      </c>
      <c r="F45" s="53">
        <f t="shared" si="3"/>
        <v>750</v>
      </c>
      <c r="G45" t="s">
        <v>71</v>
      </c>
    </row>
    <row r="46" spans="1:7">
      <c r="A46" s="8"/>
      <c r="B46" t="s">
        <v>194</v>
      </c>
      <c r="C46" s="20">
        <v>500</v>
      </c>
      <c r="D46" s="22">
        <v>1</v>
      </c>
      <c r="E46" s="22">
        <v>1</v>
      </c>
      <c r="F46" s="53">
        <f t="shared" si="3"/>
        <v>500</v>
      </c>
      <c r="G46" t="s">
        <v>71</v>
      </c>
    </row>
    <row r="47" spans="1:7">
      <c r="A47" s="8"/>
      <c r="B47" t="s">
        <v>195</v>
      </c>
      <c r="C47" s="20">
        <v>500</v>
      </c>
      <c r="D47" s="22">
        <v>1</v>
      </c>
      <c r="E47" s="22">
        <v>1</v>
      </c>
      <c r="F47" s="53">
        <f t="shared" si="3"/>
        <v>500</v>
      </c>
      <c r="G47" t="s">
        <v>71</v>
      </c>
    </row>
    <row r="48" spans="1:7">
      <c r="A48" s="8"/>
      <c r="B48" t="s">
        <v>196</v>
      </c>
      <c r="C48" s="20">
        <v>1000</v>
      </c>
      <c r="D48" s="22">
        <v>1</v>
      </c>
      <c r="E48" s="22">
        <v>1</v>
      </c>
      <c r="F48" s="53">
        <f t="shared" si="3"/>
        <v>1000</v>
      </c>
      <c r="G48" t="s">
        <v>71</v>
      </c>
    </row>
    <row r="49" spans="1:10">
      <c r="A49" s="8"/>
      <c r="B49" t="s">
        <v>197</v>
      </c>
      <c r="C49" s="20">
        <v>600</v>
      </c>
      <c r="D49" s="22">
        <v>1</v>
      </c>
      <c r="E49" s="22">
        <v>1</v>
      </c>
      <c r="F49" s="53">
        <f t="shared" si="3"/>
        <v>600</v>
      </c>
      <c r="G49" t="s">
        <v>71</v>
      </c>
    </row>
    <row r="50" spans="1:10">
      <c r="A50" s="8"/>
      <c r="B50" t="s">
        <v>198</v>
      </c>
      <c r="C50" s="20">
        <v>1500</v>
      </c>
      <c r="D50" s="22">
        <v>1</v>
      </c>
      <c r="E50" s="22">
        <v>1</v>
      </c>
      <c r="F50" s="53">
        <f t="shared" si="3"/>
        <v>1500</v>
      </c>
      <c r="G50" t="s">
        <v>71</v>
      </c>
    </row>
    <row r="51" spans="1:10">
      <c r="A51" s="8"/>
      <c r="B51" t="s">
        <v>199</v>
      </c>
      <c r="C51" s="20">
        <v>500</v>
      </c>
      <c r="D51" s="22">
        <v>1</v>
      </c>
      <c r="E51" s="22">
        <v>1</v>
      </c>
      <c r="F51" s="53">
        <f t="shared" si="3"/>
        <v>500</v>
      </c>
      <c r="G51" s="54" t="s">
        <v>111</v>
      </c>
    </row>
    <row r="52" spans="1:10">
      <c r="A52" s="8"/>
      <c r="F52" s="22"/>
      <c r="G52" s="22"/>
    </row>
    <row r="53" spans="1:10">
      <c r="A53" s="8" t="s">
        <v>75</v>
      </c>
      <c r="B53" t="s">
        <v>200</v>
      </c>
      <c r="C53" s="20">
        <v>595</v>
      </c>
      <c r="D53" s="22">
        <v>1</v>
      </c>
      <c r="E53" s="22">
        <v>1</v>
      </c>
      <c r="F53" s="53">
        <f t="shared" ref="F53:F57" si="4">C53*D53*E53</f>
        <v>595</v>
      </c>
      <c r="G53" t="s">
        <v>80</v>
      </c>
    </row>
    <row r="54" spans="1:10">
      <c r="A54" s="8"/>
      <c r="B54" t="s">
        <v>201</v>
      </c>
      <c r="C54" s="20">
        <v>500</v>
      </c>
      <c r="D54" s="22">
        <v>1</v>
      </c>
      <c r="E54" s="22">
        <v>1</v>
      </c>
      <c r="F54" s="53">
        <f t="shared" si="4"/>
        <v>500</v>
      </c>
      <c r="G54" t="s">
        <v>80</v>
      </c>
    </row>
    <row r="55" spans="1:10">
      <c r="A55" s="8"/>
      <c r="B55" t="s">
        <v>202</v>
      </c>
      <c r="C55" s="20">
        <v>595</v>
      </c>
      <c r="D55" s="22">
        <v>1</v>
      </c>
      <c r="E55" s="22">
        <v>1</v>
      </c>
      <c r="F55" s="53">
        <f t="shared" si="4"/>
        <v>595</v>
      </c>
      <c r="G55" t="s">
        <v>80</v>
      </c>
    </row>
    <row r="56" spans="1:10">
      <c r="A56" s="8"/>
      <c r="B56" t="s">
        <v>203</v>
      </c>
      <c r="C56" s="20">
        <v>150</v>
      </c>
      <c r="D56" s="22">
        <v>3</v>
      </c>
      <c r="E56" s="22">
        <v>1</v>
      </c>
      <c r="F56" s="53">
        <f t="shared" si="4"/>
        <v>450</v>
      </c>
      <c r="G56" t="s">
        <v>80</v>
      </c>
    </row>
    <row r="57" spans="1:10">
      <c r="A57" s="8"/>
      <c r="B57" t="s">
        <v>204</v>
      </c>
      <c r="C57" s="20">
        <v>150</v>
      </c>
      <c r="D57" s="22">
        <v>10</v>
      </c>
      <c r="E57" s="22">
        <v>1</v>
      </c>
      <c r="F57" s="53">
        <f t="shared" si="4"/>
        <v>1500</v>
      </c>
      <c r="G57" t="s">
        <v>80</v>
      </c>
    </row>
    <row r="58" spans="1:10">
      <c r="A58" s="8"/>
      <c r="C58" s="22"/>
      <c r="F58" s="22"/>
      <c r="G58" s="22"/>
    </row>
    <row r="59" spans="1:10">
      <c r="A59" s="8" t="s">
        <v>205</v>
      </c>
      <c r="B59" t="s">
        <v>206</v>
      </c>
      <c r="C59" s="20">
        <v>800</v>
      </c>
      <c r="D59" s="22">
        <v>1</v>
      </c>
      <c r="E59" s="22">
        <v>1</v>
      </c>
      <c r="F59" s="53">
        <f t="shared" ref="F59:F60" si="5">C59*D59*E59</f>
        <v>800</v>
      </c>
      <c r="G59" s="54" t="s">
        <v>205</v>
      </c>
    </row>
    <row r="60" spans="1:10">
      <c r="A60" s="8"/>
      <c r="B60" t="s">
        <v>207</v>
      </c>
      <c r="C60" s="20">
        <v>500</v>
      </c>
      <c r="D60" s="22">
        <v>1</v>
      </c>
      <c r="E60" s="22">
        <v>1</v>
      </c>
      <c r="F60" s="53">
        <f t="shared" si="5"/>
        <v>500</v>
      </c>
      <c r="G60" s="54" t="s">
        <v>205</v>
      </c>
    </row>
    <row r="61" spans="1:10" ht="13.5" customHeight="1">
      <c r="A61" s="8"/>
      <c r="B61" s="34" t="s">
        <v>67</v>
      </c>
      <c r="I61" s="10"/>
      <c r="J61" s="10"/>
    </row>
    <row r="62" spans="1:10">
      <c r="A62" s="8"/>
      <c r="C62" s="22"/>
      <c r="F62" s="22"/>
      <c r="G62" s="22"/>
    </row>
    <row r="63" spans="1:10">
      <c r="A63" s="8" t="s">
        <v>86</v>
      </c>
      <c r="B63" t="s">
        <v>208</v>
      </c>
      <c r="C63" s="20">
        <f>0.3*SUM(F7:F60)</f>
        <v>12840</v>
      </c>
      <c r="D63" s="22">
        <v>1</v>
      </c>
      <c r="E63" s="22">
        <v>1</v>
      </c>
      <c r="F63" s="53">
        <f>C63*D63*E63</f>
        <v>12840</v>
      </c>
      <c r="G63" t="s">
        <v>165</v>
      </c>
    </row>
    <row r="64" spans="1:10">
      <c r="A64" s="8"/>
      <c r="C64" s="20"/>
    </row>
    <row r="65" spans="1:7">
      <c r="A65" s="55" t="s">
        <v>88</v>
      </c>
      <c r="B65" s="55"/>
      <c r="C65" s="55"/>
      <c r="D65" s="55"/>
      <c r="E65" s="55"/>
      <c r="F65" s="55" t="s">
        <v>209</v>
      </c>
      <c r="G65" s="8"/>
    </row>
    <row r="66" spans="1:7">
      <c r="A66" s="8"/>
      <c r="B66" s="8"/>
      <c r="C66" s="8"/>
      <c r="D66" s="8"/>
      <c r="E66" s="8"/>
      <c r="F66" s="8"/>
      <c r="G66" s="8"/>
    </row>
    <row r="67" spans="1:7">
      <c r="A67" s="55" t="s">
        <v>89</v>
      </c>
      <c r="B67" s="55"/>
      <c r="C67" s="55"/>
      <c r="D67" s="55"/>
      <c r="E67" s="55"/>
      <c r="F67" s="55" t="s">
        <v>210</v>
      </c>
      <c r="G67" s="8"/>
    </row>
    <row r="68" spans="1:7">
      <c r="A68" s="56" t="s">
        <v>90</v>
      </c>
      <c r="B68" s="56"/>
      <c r="C68" s="56"/>
      <c r="D68" s="56"/>
      <c r="E68" s="56"/>
      <c r="F68" s="56" t="s">
        <v>209</v>
      </c>
      <c r="G68" s="8"/>
    </row>
    <row r="69" spans="1:7"/>
    <row r="70" spans="1:7"/>
    <row r="71" spans="1:7">
      <c r="A71" s="57" t="s">
        <v>91</v>
      </c>
      <c r="B71" s="57"/>
      <c r="C71" s="57"/>
      <c r="D71" s="57"/>
      <c r="E71" s="57"/>
      <c r="F71" s="57" t="s">
        <v>211</v>
      </c>
      <c r="G71" s="8"/>
    </row>
    <row r="72" spans="1:7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00FF"/>
    <pageSetUpPr fitToPage="1"/>
  </sheetPr>
  <dimension ref="A1:J999"/>
  <sheetViews>
    <sheetView tabSelected="1" topLeftCell="A81" workbookViewId="0">
      <selection activeCell="C107" sqref="C107"/>
    </sheetView>
  </sheetViews>
  <sheetFormatPr defaultColWidth="14.42578125" defaultRowHeight="15" customHeight="1"/>
  <cols>
    <col min="1" max="1" width="29.42578125" customWidth="1"/>
    <col min="2" max="2" width="43.28515625" customWidth="1"/>
    <col min="3" max="3" width="12" customWidth="1"/>
    <col min="4" max="4" width="8.7109375" customWidth="1"/>
    <col min="5" max="5" width="11" customWidth="1"/>
    <col min="6" max="6" width="15.85546875" customWidth="1"/>
    <col min="7" max="7" width="24.28515625" customWidth="1"/>
    <col min="8" max="8" width="35.42578125" customWidth="1"/>
    <col min="9" max="9" width="39.42578125" customWidth="1"/>
    <col min="10" max="28" width="8.7109375" customWidth="1"/>
  </cols>
  <sheetData>
    <row r="1" spans="1:9" ht="13.5" customHeight="1">
      <c r="A1" s="8" t="s">
        <v>212</v>
      </c>
      <c r="C1" s="9"/>
      <c r="D1" s="9"/>
      <c r="E1" s="9"/>
      <c r="F1" s="9"/>
      <c r="G1" s="9"/>
      <c r="I1" s="10"/>
    </row>
    <row r="2" spans="1:9" ht="13.5" customHeight="1">
      <c r="A2" s="11" t="s">
        <v>213</v>
      </c>
      <c r="C2" s="9"/>
      <c r="D2" s="9"/>
      <c r="E2" s="9"/>
      <c r="F2" s="9"/>
      <c r="G2" s="9"/>
      <c r="I2" s="10"/>
    </row>
    <row r="3" spans="1:9" ht="13.5" customHeight="1">
      <c r="A3" s="11" t="s">
        <v>214</v>
      </c>
      <c r="C3" s="9"/>
      <c r="D3" s="9"/>
      <c r="E3" s="9"/>
      <c r="F3" s="9"/>
      <c r="G3" s="9"/>
      <c r="I3" s="10"/>
    </row>
    <row r="4" spans="1:9" ht="13.5" customHeight="1">
      <c r="A4" s="12"/>
      <c r="C4" s="9"/>
      <c r="D4" s="9"/>
      <c r="E4" s="9"/>
      <c r="F4" s="9"/>
      <c r="G4" s="9"/>
      <c r="I4" s="10"/>
    </row>
    <row r="5" spans="1:9" ht="30" customHeight="1">
      <c r="A5" s="13" t="s">
        <v>19</v>
      </c>
      <c r="B5" s="13" t="s">
        <v>20</v>
      </c>
      <c r="C5" s="14" t="s">
        <v>21</v>
      </c>
      <c r="D5" s="13" t="s">
        <v>22</v>
      </c>
      <c r="E5" s="15" t="s">
        <v>23</v>
      </c>
      <c r="F5" s="14" t="s">
        <v>24</v>
      </c>
      <c r="G5" s="14"/>
      <c r="H5" s="17" t="s">
        <v>26</v>
      </c>
      <c r="I5" s="10"/>
    </row>
    <row r="6" spans="1:9" ht="13.5" customHeight="1">
      <c r="A6" s="8"/>
      <c r="B6" s="8"/>
      <c r="C6" s="18"/>
      <c r="D6" s="8"/>
      <c r="E6" s="19"/>
      <c r="F6" s="18"/>
      <c r="G6" s="18"/>
      <c r="H6" s="10"/>
      <c r="I6" s="10"/>
    </row>
    <row r="7" spans="1:9" ht="13.5" customHeight="1">
      <c r="A7" s="8"/>
      <c r="B7" t="s">
        <v>95</v>
      </c>
      <c r="C7" s="20">
        <v>1000</v>
      </c>
      <c r="D7" s="10">
        <v>1</v>
      </c>
      <c r="E7" s="10" t="s">
        <v>28</v>
      </c>
      <c r="F7" s="21">
        <f t="shared" ref="F7:F11" si="0">C7*D7</f>
        <v>1000</v>
      </c>
      <c r="G7" s="21"/>
      <c r="H7" s="10"/>
      <c r="I7" s="10"/>
    </row>
    <row r="8" spans="1:9" ht="13.5" customHeight="1">
      <c r="A8" s="8"/>
      <c r="B8" t="s">
        <v>30</v>
      </c>
      <c r="C8" s="20">
        <v>5000</v>
      </c>
      <c r="D8" s="10">
        <v>1</v>
      </c>
      <c r="E8" s="10" t="s">
        <v>31</v>
      </c>
      <c r="F8" s="21">
        <f t="shared" si="0"/>
        <v>5000</v>
      </c>
      <c r="G8" s="21"/>
      <c r="H8" s="10"/>
      <c r="I8" s="10"/>
    </row>
    <row r="9" spans="1:9" ht="13.5" customHeight="1">
      <c r="A9" s="8"/>
      <c r="B9" t="s">
        <v>32</v>
      </c>
      <c r="C9" s="20">
        <v>5000</v>
      </c>
      <c r="D9" s="10">
        <v>1</v>
      </c>
      <c r="E9" s="10" t="s">
        <v>31</v>
      </c>
      <c r="F9" s="21">
        <f t="shared" si="0"/>
        <v>5000</v>
      </c>
      <c r="G9" s="21"/>
      <c r="H9" s="10"/>
      <c r="I9" s="10"/>
    </row>
    <row r="10" spans="1:9" ht="13.5" customHeight="1">
      <c r="A10" s="8"/>
      <c r="B10" t="s">
        <v>99</v>
      </c>
      <c r="C10" s="20">
        <v>2500</v>
      </c>
      <c r="D10" s="10">
        <v>3</v>
      </c>
      <c r="E10" s="10" t="s">
        <v>35</v>
      </c>
      <c r="F10" s="21">
        <f t="shared" si="0"/>
        <v>7500</v>
      </c>
      <c r="G10" s="21"/>
      <c r="H10" s="11" t="s">
        <v>100</v>
      </c>
      <c r="I10" s="10"/>
    </row>
    <row r="11" spans="1:9" ht="13.5" customHeight="1">
      <c r="A11" s="8"/>
      <c r="B11" t="s">
        <v>37</v>
      </c>
      <c r="C11" s="21">
        <v>110000</v>
      </c>
      <c r="D11" s="22">
        <v>1</v>
      </c>
      <c r="F11" s="21">
        <f t="shared" si="0"/>
        <v>110000</v>
      </c>
      <c r="G11" s="21"/>
      <c r="H11" t="s">
        <v>215</v>
      </c>
      <c r="I11" s="10"/>
    </row>
    <row r="12" spans="1:9" ht="13.5" customHeight="1">
      <c r="A12" s="8"/>
      <c r="C12" s="21"/>
      <c r="D12" s="22"/>
      <c r="F12" s="21"/>
      <c r="G12" s="21"/>
      <c r="H12" s="10"/>
      <c r="I12" s="10"/>
    </row>
    <row r="13" spans="1:9" ht="13.5" customHeight="1">
      <c r="A13" s="23" t="s">
        <v>39</v>
      </c>
      <c r="B13" s="24"/>
      <c r="C13" s="25"/>
      <c r="D13" s="24"/>
      <c r="E13" s="24"/>
      <c r="F13" s="26">
        <f>SUM(F6:F12)</f>
        <v>128500</v>
      </c>
      <c r="G13" s="27"/>
      <c r="H13" s="10"/>
      <c r="I13" s="10"/>
    </row>
    <row r="14" spans="1:9" ht="13.5" customHeight="1">
      <c r="A14" s="28" t="s">
        <v>40</v>
      </c>
      <c r="B14" s="29"/>
      <c r="C14" s="30"/>
      <c r="D14" s="29"/>
      <c r="E14" s="29"/>
      <c r="F14" s="31">
        <f>F10</f>
        <v>7500</v>
      </c>
      <c r="G14" s="27"/>
      <c r="H14" s="10"/>
      <c r="I14" s="10"/>
    </row>
    <row r="15" spans="1:9" ht="13.5" customHeight="1">
      <c r="A15" s="28" t="s">
        <v>41</v>
      </c>
      <c r="B15" s="29"/>
      <c r="C15" s="30"/>
      <c r="D15" s="29"/>
      <c r="E15" s="29"/>
      <c r="F15" s="31">
        <f>F13-F14</f>
        <v>121000</v>
      </c>
      <c r="G15" s="27"/>
      <c r="H15" s="10"/>
      <c r="I15" s="10"/>
    </row>
    <row r="16" spans="1:9" ht="13.5" customHeight="1">
      <c r="A16" s="8"/>
      <c r="B16" s="10"/>
      <c r="C16" s="20"/>
      <c r="D16" s="10"/>
      <c r="E16" s="10"/>
      <c r="F16" s="20"/>
      <c r="G16" s="20"/>
      <c r="H16" s="10"/>
      <c r="I16" s="10"/>
    </row>
    <row r="17" spans="1:9" ht="30" customHeight="1">
      <c r="A17" s="13" t="s">
        <v>42</v>
      </c>
      <c r="B17" s="13" t="s">
        <v>20</v>
      </c>
      <c r="C17" s="14" t="s">
        <v>21</v>
      </c>
      <c r="D17" s="13" t="s">
        <v>22</v>
      </c>
      <c r="E17" s="15" t="s">
        <v>43</v>
      </c>
      <c r="F17" s="14" t="s">
        <v>24</v>
      </c>
      <c r="G17" s="16" t="s">
        <v>25</v>
      </c>
      <c r="H17" s="17" t="s">
        <v>26</v>
      </c>
      <c r="I17" s="10"/>
    </row>
    <row r="18" spans="1:9" ht="13.5" customHeight="1">
      <c r="A18" s="8"/>
      <c r="B18" s="10"/>
      <c r="C18" s="20"/>
      <c r="D18" s="10"/>
      <c r="E18" s="10"/>
      <c r="F18" s="20"/>
      <c r="G18" s="20"/>
      <c r="H18" s="10"/>
      <c r="I18" s="10"/>
    </row>
    <row r="19" spans="1:9" ht="13.5" customHeight="1">
      <c r="A19" s="8" t="s">
        <v>45</v>
      </c>
      <c r="B19" s="10" t="s">
        <v>46</v>
      </c>
      <c r="C19" s="20">
        <v>1000</v>
      </c>
      <c r="D19" s="10">
        <v>1</v>
      </c>
      <c r="E19" s="10">
        <v>6</v>
      </c>
      <c r="F19" s="21">
        <f t="shared" ref="F19:F32" si="1">C19*D19*E19</f>
        <v>6000</v>
      </c>
      <c r="G19" s="11" t="s">
        <v>47</v>
      </c>
      <c r="I19" s="10"/>
    </row>
    <row r="20" spans="1:9" ht="13.5" customHeight="1">
      <c r="A20" s="8"/>
      <c r="B20" s="10" t="s">
        <v>216</v>
      </c>
      <c r="C20" s="20">
        <v>500</v>
      </c>
      <c r="D20" s="10">
        <v>1</v>
      </c>
      <c r="E20" s="10">
        <v>7</v>
      </c>
      <c r="F20" s="21">
        <f t="shared" si="1"/>
        <v>3500</v>
      </c>
      <c r="G20" s="11" t="s">
        <v>47</v>
      </c>
      <c r="I20" s="10"/>
    </row>
    <row r="21" spans="1:9" ht="13.5" customHeight="1">
      <c r="A21" s="8"/>
      <c r="B21" s="10" t="s">
        <v>103</v>
      </c>
      <c r="C21" s="20">
        <v>5000</v>
      </c>
      <c r="D21" s="10">
        <v>1</v>
      </c>
      <c r="E21" s="10">
        <v>1</v>
      </c>
      <c r="F21" s="21">
        <f t="shared" si="1"/>
        <v>5000</v>
      </c>
      <c r="G21" s="11" t="s">
        <v>47</v>
      </c>
      <c r="H21" s="10"/>
      <c r="I21" s="10"/>
    </row>
    <row r="22" spans="1:9" ht="13.5" customHeight="1">
      <c r="A22" s="8"/>
      <c r="B22" s="10" t="s">
        <v>217</v>
      </c>
      <c r="C22" s="20">
        <v>750</v>
      </c>
      <c r="D22" s="10">
        <v>1</v>
      </c>
      <c r="E22" s="10">
        <v>1</v>
      </c>
      <c r="F22" s="21">
        <f t="shared" si="1"/>
        <v>750</v>
      </c>
      <c r="G22" s="11" t="s">
        <v>47</v>
      </c>
      <c r="H22" s="10"/>
      <c r="I22" s="10"/>
    </row>
    <row r="23" spans="1:9" ht="13.5" customHeight="1">
      <c r="A23" s="8"/>
      <c r="B23" s="10" t="s">
        <v>104</v>
      </c>
      <c r="C23" s="20">
        <v>5000</v>
      </c>
      <c r="D23" s="10">
        <v>1</v>
      </c>
      <c r="E23" s="10">
        <v>1</v>
      </c>
      <c r="F23" s="21">
        <f t="shared" si="1"/>
        <v>5000</v>
      </c>
      <c r="G23" s="11" t="s">
        <v>47</v>
      </c>
      <c r="H23" s="10"/>
      <c r="I23" s="10"/>
    </row>
    <row r="24" spans="1:9" ht="13.5" customHeight="1">
      <c r="A24" s="8"/>
      <c r="B24" s="10" t="s">
        <v>218</v>
      </c>
      <c r="C24" s="20">
        <v>600</v>
      </c>
      <c r="D24" s="10">
        <v>1</v>
      </c>
      <c r="E24" s="10">
        <v>1</v>
      </c>
      <c r="F24" s="21">
        <f t="shared" si="1"/>
        <v>600</v>
      </c>
      <c r="G24" s="11" t="s">
        <v>47</v>
      </c>
      <c r="H24" s="10"/>
      <c r="I24" s="10"/>
    </row>
    <row r="25" spans="1:9" ht="13.5" customHeight="1">
      <c r="A25" s="8"/>
      <c r="B25" s="10" t="s">
        <v>219</v>
      </c>
      <c r="C25" s="20">
        <v>600</v>
      </c>
      <c r="D25" s="10">
        <v>1</v>
      </c>
      <c r="E25" s="10">
        <v>1</v>
      </c>
      <c r="F25" s="21">
        <f t="shared" si="1"/>
        <v>600</v>
      </c>
      <c r="G25" s="11" t="s">
        <v>47</v>
      </c>
      <c r="H25" s="10"/>
      <c r="I25" s="10"/>
    </row>
    <row r="26" spans="1:9" ht="13.5" customHeight="1">
      <c r="A26" s="8"/>
      <c r="B26" s="10" t="s">
        <v>220</v>
      </c>
      <c r="C26" s="20">
        <v>500</v>
      </c>
      <c r="D26" s="10">
        <v>1</v>
      </c>
      <c r="E26" s="10">
        <v>1</v>
      </c>
      <c r="F26" s="21">
        <f t="shared" si="1"/>
        <v>500</v>
      </c>
      <c r="G26" s="11" t="s">
        <v>47</v>
      </c>
      <c r="H26" s="10"/>
      <c r="I26" s="10"/>
    </row>
    <row r="27" spans="1:9" ht="13.5" customHeight="1">
      <c r="A27" s="8"/>
      <c r="B27" s="10" t="s">
        <v>221</v>
      </c>
      <c r="C27" s="20">
        <v>3000</v>
      </c>
      <c r="D27" s="10">
        <v>1</v>
      </c>
      <c r="E27" s="10">
        <v>1</v>
      </c>
      <c r="F27" s="21">
        <f t="shared" si="1"/>
        <v>3000</v>
      </c>
      <c r="G27" s="11" t="s">
        <v>47</v>
      </c>
      <c r="H27" s="10"/>
      <c r="I27" s="10"/>
    </row>
    <row r="28" spans="1:9" ht="13.5" customHeight="1">
      <c r="A28" s="8"/>
      <c r="B28" s="10" t="s">
        <v>222</v>
      </c>
      <c r="C28" s="20">
        <v>676.67</v>
      </c>
      <c r="D28" s="10">
        <v>1</v>
      </c>
      <c r="E28" s="10">
        <v>10</v>
      </c>
      <c r="F28" s="21">
        <f t="shared" si="1"/>
        <v>6766.7</v>
      </c>
      <c r="G28" s="11" t="s">
        <v>47</v>
      </c>
      <c r="H28" s="10"/>
      <c r="I28" s="10"/>
    </row>
    <row r="29" spans="1:9" ht="13.5" customHeight="1">
      <c r="A29" s="8"/>
      <c r="B29" s="10" t="s">
        <v>223</v>
      </c>
      <c r="C29" s="20">
        <v>1800</v>
      </c>
      <c r="D29" s="10">
        <v>1</v>
      </c>
      <c r="E29" s="10">
        <v>1</v>
      </c>
      <c r="F29" s="21">
        <f t="shared" si="1"/>
        <v>1800</v>
      </c>
      <c r="G29" s="11" t="s">
        <v>47</v>
      </c>
      <c r="H29" s="10"/>
      <c r="I29" s="10"/>
    </row>
    <row r="30" spans="1:9" ht="13.5" customHeight="1">
      <c r="A30" s="8"/>
      <c r="B30" t="s">
        <v>224</v>
      </c>
      <c r="C30" s="21">
        <v>50</v>
      </c>
      <c r="D30" s="10">
        <v>1</v>
      </c>
      <c r="E30" s="10">
        <v>10</v>
      </c>
      <c r="F30" s="21">
        <f t="shared" si="1"/>
        <v>500</v>
      </c>
      <c r="G30" s="11" t="s">
        <v>47</v>
      </c>
      <c r="H30" s="10"/>
      <c r="I30" s="10"/>
    </row>
    <row r="31" spans="1:9" ht="13.5" customHeight="1">
      <c r="A31" s="8"/>
      <c r="B31" s="10" t="s">
        <v>225</v>
      </c>
      <c r="C31" s="21">
        <v>200</v>
      </c>
      <c r="D31" s="10">
        <v>1</v>
      </c>
      <c r="E31" s="10">
        <f>2*5</f>
        <v>10</v>
      </c>
      <c r="F31" s="21">
        <f t="shared" si="1"/>
        <v>2000</v>
      </c>
      <c r="G31" s="11" t="s">
        <v>47</v>
      </c>
      <c r="H31" s="10"/>
      <c r="I31" s="10"/>
    </row>
    <row r="32" spans="1:9" ht="13.5" customHeight="1">
      <c r="A32" s="8"/>
      <c r="B32" s="10" t="s">
        <v>226</v>
      </c>
      <c r="C32" s="21">
        <v>1000</v>
      </c>
      <c r="D32" s="10">
        <v>1</v>
      </c>
      <c r="E32" s="10">
        <v>1</v>
      </c>
      <c r="F32" s="21">
        <f t="shared" si="1"/>
        <v>1000</v>
      </c>
      <c r="G32" t="s">
        <v>111</v>
      </c>
      <c r="H32" s="10"/>
      <c r="I32" s="10"/>
    </row>
    <row r="33" spans="1:10" ht="13.5" customHeight="1">
      <c r="A33" s="8"/>
      <c r="B33" s="10"/>
      <c r="C33" s="20"/>
      <c r="D33" s="10"/>
      <c r="E33" s="10"/>
      <c r="F33" s="21"/>
      <c r="G33" s="21"/>
      <c r="H33" s="10"/>
      <c r="I33" s="10"/>
    </row>
    <row r="34" spans="1:10" ht="13.5" customHeight="1">
      <c r="A34" s="8" t="s">
        <v>107</v>
      </c>
      <c r="B34" s="10" t="s">
        <v>108</v>
      </c>
      <c r="C34" s="20">
        <v>2500</v>
      </c>
      <c r="D34" s="10">
        <v>1</v>
      </c>
      <c r="E34" s="10">
        <v>1</v>
      </c>
      <c r="F34" s="21">
        <f t="shared" ref="F34:F40" si="2">C34*D34*E34</f>
        <v>2500</v>
      </c>
      <c r="G34" s="11" t="s">
        <v>47</v>
      </c>
      <c r="I34" s="10"/>
    </row>
    <row r="35" spans="1:10" ht="13.5" customHeight="1">
      <c r="A35" s="8"/>
      <c r="B35" s="10" t="s">
        <v>227</v>
      </c>
      <c r="C35" s="20">
        <v>1000</v>
      </c>
      <c r="D35" s="10">
        <v>1</v>
      </c>
      <c r="E35" s="10">
        <v>1</v>
      </c>
      <c r="F35" s="21">
        <f t="shared" si="2"/>
        <v>1000</v>
      </c>
      <c r="G35" s="11" t="s">
        <v>47</v>
      </c>
      <c r="H35" s="10"/>
      <c r="I35" s="10"/>
    </row>
    <row r="36" spans="1:10" ht="13.5" customHeight="1">
      <c r="A36" s="8"/>
      <c r="B36" s="10" t="s">
        <v>109</v>
      </c>
      <c r="C36" s="20">
        <v>1250</v>
      </c>
      <c r="D36" s="10">
        <v>1</v>
      </c>
      <c r="E36" s="10">
        <v>1</v>
      </c>
      <c r="F36" s="21">
        <f t="shared" si="2"/>
        <v>1250</v>
      </c>
      <c r="G36" s="11" t="s">
        <v>47</v>
      </c>
      <c r="H36" s="10"/>
      <c r="I36" s="10"/>
    </row>
    <row r="37" spans="1:10" ht="13.5" customHeight="1">
      <c r="A37" s="8"/>
      <c r="B37" s="10" t="s">
        <v>228</v>
      </c>
      <c r="C37" s="20">
        <v>2500</v>
      </c>
      <c r="D37" s="10">
        <v>1</v>
      </c>
      <c r="E37" s="10">
        <v>1</v>
      </c>
      <c r="F37" s="21">
        <f t="shared" si="2"/>
        <v>2500</v>
      </c>
      <c r="G37" s="11" t="s">
        <v>47</v>
      </c>
      <c r="H37" s="10"/>
      <c r="I37" s="10"/>
    </row>
    <row r="38" spans="1:10" ht="13.5" customHeight="1">
      <c r="A38" s="8"/>
      <c r="B38" s="10" t="s">
        <v>229</v>
      </c>
      <c r="C38" s="20">
        <v>100</v>
      </c>
      <c r="D38" s="10">
        <v>1</v>
      </c>
      <c r="E38" s="10">
        <v>1</v>
      </c>
      <c r="F38" s="21">
        <f t="shared" si="2"/>
        <v>100</v>
      </c>
      <c r="G38" s="11" t="s">
        <v>47</v>
      </c>
      <c r="H38" s="10"/>
      <c r="I38" s="10"/>
    </row>
    <row r="39" spans="1:10" ht="13.5" customHeight="1">
      <c r="A39" s="8"/>
      <c r="B39" s="10" t="s">
        <v>230</v>
      </c>
      <c r="C39" s="20">
        <v>200</v>
      </c>
      <c r="D39" s="10">
        <v>1</v>
      </c>
      <c r="E39" s="10">
        <v>3</v>
      </c>
      <c r="F39" s="21">
        <f t="shared" si="2"/>
        <v>600</v>
      </c>
      <c r="G39" s="11" t="s">
        <v>47</v>
      </c>
      <c r="H39" s="10"/>
      <c r="I39" s="10"/>
    </row>
    <row r="40" spans="1:10" ht="13.5" customHeight="1">
      <c r="A40" s="8"/>
      <c r="B40" s="10" t="s">
        <v>110</v>
      </c>
      <c r="C40" s="9">
        <v>60</v>
      </c>
      <c r="D40" s="10">
        <v>15</v>
      </c>
      <c r="E40" s="10">
        <v>1</v>
      </c>
      <c r="F40" s="21">
        <f t="shared" si="2"/>
        <v>900</v>
      </c>
      <c r="G40" t="s">
        <v>111</v>
      </c>
      <c r="H40" s="10"/>
      <c r="I40" s="10"/>
    </row>
    <row r="41" spans="1:10" ht="13.5" customHeight="1">
      <c r="A41" s="8"/>
      <c r="B41" s="34" t="s">
        <v>67</v>
      </c>
      <c r="I41" s="10"/>
      <c r="J41" s="10"/>
    </row>
    <row r="42" spans="1:10" ht="13.5" customHeight="1">
      <c r="A42" s="8"/>
      <c r="C42" s="21"/>
      <c r="D42" s="10"/>
      <c r="E42" s="10"/>
      <c r="F42" s="21"/>
      <c r="G42" s="21"/>
      <c r="H42" s="10"/>
      <c r="I42" s="10"/>
    </row>
    <row r="43" spans="1:10" ht="13.5" customHeight="1">
      <c r="A43" s="8" t="s">
        <v>231</v>
      </c>
      <c r="B43" t="s">
        <v>113</v>
      </c>
      <c r="C43" s="21"/>
      <c r="D43" s="10"/>
      <c r="E43" s="10"/>
      <c r="F43" s="21"/>
      <c r="G43" s="21"/>
      <c r="H43" s="10"/>
      <c r="I43" s="10"/>
    </row>
    <row r="44" spans="1:10" ht="13.5" customHeight="1">
      <c r="A44" s="8"/>
      <c r="B44" t="s">
        <v>114</v>
      </c>
      <c r="C44" s="21">
        <v>530</v>
      </c>
      <c r="D44" s="10">
        <v>4</v>
      </c>
      <c r="E44" s="10">
        <v>6</v>
      </c>
      <c r="F44" s="21">
        <f t="shared" ref="F44:F48" si="3">C44*D44*E44</f>
        <v>12720</v>
      </c>
      <c r="G44" s="11" t="s">
        <v>47</v>
      </c>
      <c r="H44" s="10"/>
      <c r="I44" s="10"/>
    </row>
    <row r="45" spans="1:10" ht="13.5" customHeight="1">
      <c r="A45" s="8"/>
      <c r="B45" t="s">
        <v>115</v>
      </c>
      <c r="C45" s="21">
        <v>600</v>
      </c>
      <c r="D45" s="10">
        <v>1</v>
      </c>
      <c r="E45" s="10">
        <v>6</v>
      </c>
      <c r="F45" s="21">
        <f t="shared" si="3"/>
        <v>3600</v>
      </c>
      <c r="G45" s="11" t="s">
        <v>47</v>
      </c>
      <c r="H45" s="10"/>
      <c r="I45" s="10"/>
    </row>
    <row r="46" spans="1:10" ht="13.5" customHeight="1">
      <c r="A46" s="8"/>
      <c r="B46" t="s">
        <v>63</v>
      </c>
      <c r="C46" s="21">
        <v>800</v>
      </c>
      <c r="D46" s="10">
        <v>1</v>
      </c>
      <c r="E46" s="10">
        <v>1</v>
      </c>
      <c r="F46" s="21">
        <f t="shared" si="3"/>
        <v>800</v>
      </c>
      <c r="G46" s="11" t="s">
        <v>47</v>
      </c>
      <c r="H46" s="10"/>
      <c r="I46" s="10"/>
    </row>
    <row r="47" spans="1:10" ht="13.5" customHeight="1">
      <c r="A47" s="8"/>
      <c r="B47" t="s">
        <v>64</v>
      </c>
      <c r="C47" s="21">
        <v>1000</v>
      </c>
      <c r="D47" s="10">
        <v>1</v>
      </c>
      <c r="E47" s="10">
        <v>6</v>
      </c>
      <c r="F47" s="21">
        <f t="shared" si="3"/>
        <v>6000</v>
      </c>
      <c r="G47" s="11" t="s">
        <v>47</v>
      </c>
      <c r="H47" s="10"/>
      <c r="I47" s="10"/>
    </row>
    <row r="48" spans="1:10" ht="13.5" customHeight="1">
      <c r="A48" s="8"/>
      <c r="B48" t="s">
        <v>175</v>
      </c>
      <c r="C48" s="21">
        <v>100</v>
      </c>
      <c r="D48" s="10">
        <v>1</v>
      </c>
      <c r="E48" s="10">
        <v>6</v>
      </c>
      <c r="F48" s="21">
        <f t="shared" si="3"/>
        <v>600</v>
      </c>
      <c r="G48" s="11" t="s">
        <v>47</v>
      </c>
      <c r="H48" s="10"/>
      <c r="I48" s="10"/>
    </row>
    <row r="49" spans="1:9" ht="13.5" customHeight="1">
      <c r="A49" s="8"/>
      <c r="C49" s="21"/>
      <c r="D49" s="10"/>
      <c r="E49" s="10"/>
      <c r="F49" s="21"/>
      <c r="G49" s="21"/>
      <c r="H49" s="10"/>
      <c r="I49" s="10"/>
    </row>
    <row r="50" spans="1:9" ht="13.5" customHeight="1">
      <c r="A50" s="8" t="s">
        <v>117</v>
      </c>
      <c r="B50" t="s">
        <v>118</v>
      </c>
      <c r="C50" s="43">
        <v>700</v>
      </c>
      <c r="D50">
        <v>5</v>
      </c>
      <c r="E50">
        <v>1</v>
      </c>
      <c r="F50" s="21">
        <f t="shared" ref="F50:F65" si="4">C50*D50*E50</f>
        <v>3500</v>
      </c>
      <c r="G50" s="11" t="s">
        <v>47</v>
      </c>
    </row>
    <row r="51" spans="1:9" ht="13.5" customHeight="1">
      <c r="A51" s="8"/>
      <c r="B51" t="s">
        <v>115</v>
      </c>
      <c r="C51" s="44">
        <v>650</v>
      </c>
      <c r="D51" s="45">
        <v>1</v>
      </c>
      <c r="E51">
        <v>1</v>
      </c>
      <c r="F51" s="21">
        <f t="shared" si="4"/>
        <v>650</v>
      </c>
      <c r="G51" s="11" t="s">
        <v>47</v>
      </c>
    </row>
    <row r="52" spans="1:9" ht="13.5" customHeight="1">
      <c r="A52" s="8"/>
      <c r="B52" t="s">
        <v>232</v>
      </c>
      <c r="C52" s="35">
        <v>550</v>
      </c>
      <c r="D52">
        <v>1</v>
      </c>
      <c r="E52">
        <v>1</v>
      </c>
      <c r="F52" s="21">
        <f t="shared" si="4"/>
        <v>550</v>
      </c>
      <c r="G52" s="11" t="s">
        <v>47</v>
      </c>
    </row>
    <row r="53" spans="1:9" ht="13.5" customHeight="1">
      <c r="A53" s="8"/>
      <c r="B53" t="s">
        <v>146</v>
      </c>
      <c r="C53" s="35">
        <v>25</v>
      </c>
      <c r="D53">
        <v>10</v>
      </c>
      <c r="E53">
        <v>6</v>
      </c>
      <c r="F53" s="21">
        <f t="shared" si="4"/>
        <v>1500</v>
      </c>
      <c r="G53" s="11" t="s">
        <v>47</v>
      </c>
    </row>
    <row r="54" spans="1:9" ht="13.5" customHeight="1">
      <c r="A54" s="8"/>
      <c r="B54" t="s">
        <v>120</v>
      </c>
      <c r="C54" s="35">
        <v>500</v>
      </c>
      <c r="D54">
        <v>1</v>
      </c>
      <c r="E54">
        <v>1</v>
      </c>
      <c r="F54" s="21">
        <f t="shared" si="4"/>
        <v>500</v>
      </c>
      <c r="G54" s="11" t="s">
        <v>47</v>
      </c>
      <c r="I54" s="10"/>
    </row>
    <row r="55" spans="1:9" ht="13.5" customHeight="1">
      <c r="A55" s="8"/>
      <c r="B55" t="s">
        <v>121</v>
      </c>
      <c r="C55" s="35">
        <v>150</v>
      </c>
      <c r="D55">
        <v>1</v>
      </c>
      <c r="E55">
        <v>2</v>
      </c>
      <c r="F55" s="21">
        <f t="shared" si="4"/>
        <v>300</v>
      </c>
      <c r="G55" s="11" t="s">
        <v>47</v>
      </c>
    </row>
    <row r="56" spans="1:9" ht="13.5" customHeight="1">
      <c r="A56" s="8"/>
      <c r="B56" t="s">
        <v>122</v>
      </c>
      <c r="C56" s="35">
        <v>250</v>
      </c>
      <c r="D56">
        <v>1</v>
      </c>
      <c r="E56">
        <v>1</v>
      </c>
      <c r="F56" s="21">
        <f t="shared" si="4"/>
        <v>250</v>
      </c>
      <c r="G56" s="11" t="s">
        <v>47</v>
      </c>
      <c r="H56" t="s">
        <v>176</v>
      </c>
    </row>
    <row r="57" spans="1:9" ht="13.5" customHeight="1">
      <c r="A57" s="8"/>
      <c r="B57" t="s">
        <v>123</v>
      </c>
      <c r="C57" s="35">
        <v>50</v>
      </c>
      <c r="D57">
        <v>10</v>
      </c>
      <c r="E57">
        <v>7</v>
      </c>
      <c r="F57" s="21">
        <f t="shared" si="4"/>
        <v>3500</v>
      </c>
      <c r="G57" s="11" t="s">
        <v>47</v>
      </c>
    </row>
    <row r="58" spans="1:9" ht="13.5" customHeight="1">
      <c r="A58" s="8"/>
      <c r="B58" t="s">
        <v>233</v>
      </c>
      <c r="C58" s="35">
        <v>50</v>
      </c>
      <c r="D58">
        <v>7</v>
      </c>
      <c r="E58">
        <v>1</v>
      </c>
      <c r="F58" s="21">
        <f t="shared" si="4"/>
        <v>350</v>
      </c>
      <c r="G58" s="11" t="s">
        <v>47</v>
      </c>
    </row>
    <row r="59" spans="1:9" ht="13.5" customHeight="1">
      <c r="A59" s="8"/>
      <c r="B59" t="s">
        <v>149</v>
      </c>
      <c r="C59" s="35">
        <v>0.55000000000000004</v>
      </c>
      <c r="D59">
        <v>200</v>
      </c>
      <c r="E59">
        <v>2</v>
      </c>
      <c r="F59" s="9">
        <f t="shared" si="4"/>
        <v>220.00000000000003</v>
      </c>
      <c r="G59" s="11" t="s">
        <v>47</v>
      </c>
    </row>
    <row r="60" spans="1:9" ht="13.5" customHeight="1">
      <c r="A60" s="8"/>
      <c r="B60" t="s">
        <v>147</v>
      </c>
      <c r="C60" s="35">
        <v>10</v>
      </c>
      <c r="D60">
        <v>1</v>
      </c>
      <c r="E60">
        <v>1</v>
      </c>
      <c r="F60" s="9">
        <f t="shared" si="4"/>
        <v>10</v>
      </c>
      <c r="G60" s="11" t="s">
        <v>47</v>
      </c>
    </row>
    <row r="61" spans="1:9" ht="13.5" customHeight="1">
      <c r="A61" s="8"/>
      <c r="B61" t="s">
        <v>125</v>
      </c>
      <c r="C61" s="9">
        <v>500</v>
      </c>
      <c r="D61">
        <v>1</v>
      </c>
      <c r="E61">
        <v>1</v>
      </c>
      <c r="F61" s="9">
        <f t="shared" si="4"/>
        <v>500</v>
      </c>
      <c r="G61" s="11" t="s">
        <v>71</v>
      </c>
    </row>
    <row r="62" spans="1:9" ht="13.5" customHeight="1">
      <c r="A62" s="8"/>
      <c r="B62" t="s">
        <v>127</v>
      </c>
      <c r="C62" s="9">
        <v>0</v>
      </c>
      <c r="D62">
        <v>1</v>
      </c>
      <c r="E62">
        <v>1</v>
      </c>
      <c r="F62" s="9">
        <f t="shared" si="4"/>
        <v>0</v>
      </c>
      <c r="G62" s="11" t="s">
        <v>47</v>
      </c>
    </row>
    <row r="63" spans="1:9" ht="13.5" customHeight="1">
      <c r="A63" s="8"/>
      <c r="B63" t="s">
        <v>153</v>
      </c>
      <c r="C63" s="9">
        <v>250</v>
      </c>
      <c r="D63">
        <v>1</v>
      </c>
      <c r="E63">
        <v>1</v>
      </c>
      <c r="F63" s="9">
        <f t="shared" si="4"/>
        <v>250</v>
      </c>
      <c r="G63" s="11" t="s">
        <v>71</v>
      </c>
    </row>
    <row r="64" spans="1:9" ht="13.5" customHeight="1">
      <c r="A64" s="8"/>
      <c r="B64" t="s">
        <v>128</v>
      </c>
      <c r="C64" s="9">
        <v>200</v>
      </c>
      <c r="D64">
        <v>1</v>
      </c>
      <c r="E64">
        <v>1</v>
      </c>
      <c r="F64" s="9">
        <f t="shared" si="4"/>
        <v>200</v>
      </c>
      <c r="G64" s="11" t="s">
        <v>71</v>
      </c>
    </row>
    <row r="65" spans="1:9" ht="13.5" customHeight="1">
      <c r="B65" t="s">
        <v>129</v>
      </c>
      <c r="C65" s="9">
        <v>2500</v>
      </c>
      <c r="D65">
        <v>1</v>
      </c>
      <c r="E65">
        <v>3</v>
      </c>
      <c r="F65" s="9">
        <f t="shared" si="4"/>
        <v>7500</v>
      </c>
      <c r="G65" s="11" t="s">
        <v>130</v>
      </c>
      <c r="H65" t="s">
        <v>131</v>
      </c>
    </row>
    <row r="66" spans="1:9" ht="13.5" customHeight="1">
      <c r="A66" s="8"/>
      <c r="C66" s="35"/>
      <c r="F66" s="21"/>
      <c r="G66" s="21"/>
    </row>
    <row r="67" spans="1:9" ht="13.5" customHeight="1">
      <c r="A67" s="8" t="s">
        <v>71</v>
      </c>
      <c r="B67" t="s">
        <v>192</v>
      </c>
      <c r="C67" s="21">
        <v>500</v>
      </c>
      <c r="D67" s="10">
        <v>1</v>
      </c>
      <c r="E67" s="10">
        <v>1</v>
      </c>
      <c r="F67" s="21">
        <f t="shared" ref="F67:F81" si="5">C67*D67*E67</f>
        <v>500</v>
      </c>
      <c r="G67" s="11" t="s">
        <v>71</v>
      </c>
      <c r="H67" s="10"/>
      <c r="I67" s="10"/>
    </row>
    <row r="68" spans="1:9" ht="13.5" customHeight="1">
      <c r="A68" s="8"/>
      <c r="B68" t="s">
        <v>70</v>
      </c>
      <c r="C68" s="21">
        <v>1500</v>
      </c>
      <c r="D68" s="10">
        <v>1</v>
      </c>
      <c r="E68" s="10">
        <v>1</v>
      </c>
      <c r="F68" s="21">
        <f t="shared" si="5"/>
        <v>1500</v>
      </c>
      <c r="G68" s="11" t="s">
        <v>71</v>
      </c>
      <c r="H68" s="10"/>
      <c r="I68" s="10"/>
    </row>
    <row r="69" spans="1:9" ht="13.5" customHeight="1">
      <c r="A69" s="8"/>
      <c r="B69" t="s">
        <v>133</v>
      </c>
      <c r="C69" s="21">
        <v>1500</v>
      </c>
      <c r="D69" s="10">
        <v>1</v>
      </c>
      <c r="E69" s="10">
        <v>1</v>
      </c>
      <c r="F69" s="21">
        <f t="shared" si="5"/>
        <v>1500</v>
      </c>
      <c r="G69" s="11" t="s">
        <v>71</v>
      </c>
      <c r="H69" s="10"/>
      <c r="I69" s="10"/>
    </row>
    <row r="70" spans="1:9" ht="13.5" customHeight="1">
      <c r="A70" s="8"/>
      <c r="B70" t="s">
        <v>73</v>
      </c>
      <c r="C70" s="21">
        <v>200</v>
      </c>
      <c r="D70" s="10">
        <v>2</v>
      </c>
      <c r="E70" s="10">
        <v>1</v>
      </c>
      <c r="F70" s="21">
        <f t="shared" si="5"/>
        <v>400</v>
      </c>
      <c r="G70" s="11" t="s">
        <v>71</v>
      </c>
      <c r="H70" s="10"/>
      <c r="I70" s="10"/>
    </row>
    <row r="71" spans="1:9" ht="13.5" customHeight="1">
      <c r="A71" s="8"/>
      <c r="B71" t="s">
        <v>134</v>
      </c>
      <c r="C71" s="21">
        <v>1000</v>
      </c>
      <c r="D71" s="10">
        <v>1</v>
      </c>
      <c r="E71" s="10">
        <v>1</v>
      </c>
      <c r="F71" s="21">
        <f t="shared" si="5"/>
        <v>1000</v>
      </c>
      <c r="G71" s="11" t="s">
        <v>71</v>
      </c>
      <c r="H71" s="10"/>
      <c r="I71" s="10"/>
    </row>
    <row r="72" spans="1:9" ht="13.5" customHeight="1">
      <c r="A72" s="8"/>
      <c r="B72" t="s">
        <v>135</v>
      </c>
      <c r="C72" s="21">
        <v>150</v>
      </c>
      <c r="D72" s="10">
        <v>1</v>
      </c>
      <c r="E72" s="10">
        <v>4</v>
      </c>
      <c r="F72" s="21">
        <f t="shared" si="5"/>
        <v>600</v>
      </c>
      <c r="G72" s="11" t="s">
        <v>71</v>
      </c>
      <c r="H72" s="10"/>
      <c r="I72" s="10"/>
    </row>
    <row r="73" spans="1:9" ht="13.5" customHeight="1">
      <c r="A73" s="8"/>
      <c r="B73" t="s">
        <v>193</v>
      </c>
      <c r="C73" s="21">
        <v>1000</v>
      </c>
      <c r="D73" s="10">
        <v>1</v>
      </c>
      <c r="E73" s="10">
        <v>1</v>
      </c>
      <c r="F73" s="21">
        <f t="shared" si="5"/>
        <v>1000</v>
      </c>
      <c r="G73" s="11" t="s">
        <v>71</v>
      </c>
      <c r="H73" s="10"/>
      <c r="I73" s="10"/>
    </row>
    <row r="74" spans="1:9" ht="13.5" customHeight="1">
      <c r="A74" s="8"/>
      <c r="B74" t="s">
        <v>136</v>
      </c>
      <c r="C74" s="21">
        <v>250</v>
      </c>
      <c r="D74" s="10">
        <v>1</v>
      </c>
      <c r="E74" s="10">
        <v>1</v>
      </c>
      <c r="F74" s="21">
        <f t="shared" si="5"/>
        <v>250</v>
      </c>
      <c r="G74" s="11" t="s">
        <v>71</v>
      </c>
      <c r="H74" s="10"/>
      <c r="I74" s="10"/>
    </row>
    <row r="75" spans="1:9" ht="13.5" customHeight="1">
      <c r="A75" s="8"/>
      <c r="B75" t="s">
        <v>137</v>
      </c>
      <c r="C75" s="21">
        <v>750</v>
      </c>
      <c r="D75" s="10">
        <v>1</v>
      </c>
      <c r="E75" s="10">
        <v>1</v>
      </c>
      <c r="F75" s="21">
        <f t="shared" si="5"/>
        <v>750</v>
      </c>
      <c r="G75" s="11" t="s">
        <v>71</v>
      </c>
      <c r="H75" s="10"/>
      <c r="I75" s="10"/>
    </row>
    <row r="76" spans="1:9" ht="13.5" customHeight="1">
      <c r="A76" s="8"/>
      <c r="B76" t="s">
        <v>194</v>
      </c>
      <c r="C76" s="21">
        <v>500</v>
      </c>
      <c r="D76" s="10">
        <v>1</v>
      </c>
      <c r="E76" s="10">
        <v>1</v>
      </c>
      <c r="F76" s="21">
        <f t="shared" si="5"/>
        <v>500</v>
      </c>
      <c r="G76" s="11" t="s">
        <v>71</v>
      </c>
      <c r="H76" s="10"/>
      <c r="I76" s="10"/>
    </row>
    <row r="77" spans="1:9" ht="13.5" customHeight="1">
      <c r="A77" s="8"/>
      <c r="B77" t="s">
        <v>195</v>
      </c>
      <c r="C77" s="21">
        <v>500</v>
      </c>
      <c r="D77" s="10">
        <v>1</v>
      </c>
      <c r="E77" s="10">
        <v>1</v>
      </c>
      <c r="F77" s="21">
        <f t="shared" si="5"/>
        <v>500</v>
      </c>
      <c r="G77" s="11" t="s">
        <v>71</v>
      </c>
      <c r="H77" s="10"/>
      <c r="I77" s="10"/>
    </row>
    <row r="78" spans="1:9" ht="13.5" customHeight="1">
      <c r="A78" s="8"/>
      <c r="B78" t="s">
        <v>196</v>
      </c>
      <c r="C78" s="21">
        <v>1000</v>
      </c>
      <c r="D78" s="10">
        <v>1</v>
      </c>
      <c r="E78" s="10">
        <v>1</v>
      </c>
      <c r="F78" s="21">
        <f t="shared" si="5"/>
        <v>1000</v>
      </c>
      <c r="G78" s="11" t="s">
        <v>71</v>
      </c>
      <c r="H78" s="10"/>
      <c r="I78" s="10"/>
    </row>
    <row r="79" spans="1:9" ht="13.5" customHeight="1">
      <c r="A79" s="8"/>
      <c r="B79" t="s">
        <v>197</v>
      </c>
      <c r="C79" s="21">
        <v>600</v>
      </c>
      <c r="D79" s="10">
        <v>1</v>
      </c>
      <c r="E79" s="10">
        <v>1</v>
      </c>
      <c r="F79" s="21">
        <f t="shared" si="5"/>
        <v>600</v>
      </c>
      <c r="G79" s="11" t="s">
        <v>71</v>
      </c>
      <c r="H79" s="10"/>
      <c r="I79" s="10"/>
    </row>
    <row r="80" spans="1:9" ht="13.5" customHeight="1">
      <c r="A80" s="8"/>
      <c r="B80" t="s">
        <v>198</v>
      </c>
      <c r="C80" s="21">
        <v>1700</v>
      </c>
      <c r="D80" s="10">
        <v>1</v>
      </c>
      <c r="E80" s="10">
        <v>1</v>
      </c>
      <c r="F80" s="21">
        <f t="shared" si="5"/>
        <v>1700</v>
      </c>
      <c r="G80" s="11" t="s">
        <v>71</v>
      </c>
      <c r="H80" s="10"/>
      <c r="I80" s="10"/>
    </row>
    <row r="81" spans="1:9" ht="13.5" customHeight="1">
      <c r="A81" s="8"/>
      <c r="B81" t="s">
        <v>199</v>
      </c>
      <c r="C81" s="21">
        <v>500</v>
      </c>
      <c r="D81" s="10">
        <v>1</v>
      </c>
      <c r="E81" s="10">
        <v>1</v>
      </c>
      <c r="F81" s="21">
        <f t="shared" si="5"/>
        <v>500</v>
      </c>
      <c r="G81" s="11" t="s">
        <v>111</v>
      </c>
      <c r="H81" s="10"/>
      <c r="I81" s="10"/>
    </row>
    <row r="82" spans="1:9" ht="13.5" customHeight="1">
      <c r="A82" s="8"/>
      <c r="C82" s="21"/>
      <c r="D82" s="10"/>
      <c r="E82" s="10"/>
      <c r="F82" s="21"/>
      <c r="G82" s="11"/>
      <c r="H82" s="10"/>
      <c r="I82" s="10"/>
    </row>
    <row r="83" spans="1:9" ht="13.5" customHeight="1">
      <c r="A83" s="8" t="s">
        <v>75</v>
      </c>
      <c r="B83" t="s">
        <v>200</v>
      </c>
      <c r="C83" s="21">
        <v>595</v>
      </c>
      <c r="D83" s="10">
        <v>1</v>
      </c>
      <c r="E83" s="10">
        <v>1</v>
      </c>
      <c r="F83" s="21">
        <f t="shared" ref="F83:F87" si="6">C83*D83*E83</f>
        <v>595</v>
      </c>
      <c r="G83" s="11" t="s">
        <v>80</v>
      </c>
      <c r="H83" s="11" t="s">
        <v>234</v>
      </c>
      <c r="I83" s="10"/>
    </row>
    <row r="84" spans="1:9" ht="13.5" customHeight="1">
      <c r="A84" s="8"/>
      <c r="B84" t="s">
        <v>235</v>
      </c>
      <c r="C84" s="21">
        <v>350</v>
      </c>
      <c r="D84" s="10">
        <v>1</v>
      </c>
      <c r="E84" s="10">
        <v>1</v>
      </c>
      <c r="F84" s="21">
        <f t="shared" si="6"/>
        <v>350</v>
      </c>
      <c r="G84" s="11" t="s">
        <v>80</v>
      </c>
      <c r="H84" s="10"/>
      <c r="I84" s="10"/>
    </row>
    <row r="85" spans="1:9" ht="13.5" customHeight="1">
      <c r="A85" s="8"/>
      <c r="B85" t="s">
        <v>202</v>
      </c>
      <c r="C85" s="21">
        <v>595</v>
      </c>
      <c r="D85" s="10">
        <v>1</v>
      </c>
      <c r="E85" s="10">
        <v>1</v>
      </c>
      <c r="F85" s="21">
        <f t="shared" si="6"/>
        <v>595</v>
      </c>
      <c r="G85" s="11" t="s">
        <v>80</v>
      </c>
      <c r="H85" s="10"/>
      <c r="I85" s="10"/>
    </row>
    <row r="86" spans="1:9" ht="13.5" customHeight="1">
      <c r="A86" s="8"/>
      <c r="B86" t="s">
        <v>204</v>
      </c>
      <c r="C86" s="21">
        <v>150</v>
      </c>
      <c r="D86" s="10">
        <v>10</v>
      </c>
      <c r="E86" s="10">
        <v>1</v>
      </c>
      <c r="F86" s="21">
        <f t="shared" si="6"/>
        <v>1500</v>
      </c>
      <c r="G86" s="11" t="s">
        <v>80</v>
      </c>
      <c r="H86" s="10"/>
      <c r="I86" s="10"/>
    </row>
    <row r="87" spans="1:9" ht="13.5" customHeight="1">
      <c r="A87" s="8"/>
      <c r="B87" t="s">
        <v>236</v>
      </c>
      <c r="C87" s="21">
        <v>400</v>
      </c>
      <c r="D87" s="10">
        <v>1</v>
      </c>
      <c r="E87" s="10">
        <v>1</v>
      </c>
      <c r="F87" s="21">
        <f t="shared" si="6"/>
        <v>400</v>
      </c>
      <c r="G87" s="11" t="s">
        <v>80</v>
      </c>
      <c r="H87" s="10"/>
      <c r="I87" s="10"/>
    </row>
    <row r="88" spans="1:9" ht="13.5" customHeight="1">
      <c r="A88" s="8"/>
      <c r="C88" s="21"/>
      <c r="D88" s="10"/>
      <c r="E88" s="10"/>
      <c r="F88" s="21"/>
      <c r="G88" s="11"/>
      <c r="H88" s="10"/>
      <c r="I88" s="10"/>
    </row>
    <row r="89" spans="1:9" ht="13.5" customHeight="1">
      <c r="A89" s="8" t="s">
        <v>205</v>
      </c>
      <c r="B89" t="s">
        <v>206</v>
      </c>
      <c r="C89" s="21">
        <v>800</v>
      </c>
      <c r="D89" s="10">
        <v>1</v>
      </c>
      <c r="E89" s="10">
        <v>1</v>
      </c>
      <c r="F89" s="21">
        <f t="shared" ref="F89:F90" si="7">C89*D89*E89</f>
        <v>800</v>
      </c>
      <c r="G89" s="11" t="s">
        <v>71</v>
      </c>
      <c r="H89" s="10"/>
      <c r="I89" s="10"/>
    </row>
    <row r="90" spans="1:9" ht="13.5" customHeight="1">
      <c r="A90" s="8"/>
      <c r="B90" t="s">
        <v>207</v>
      </c>
      <c r="C90" s="21">
        <v>500</v>
      </c>
      <c r="D90" s="10">
        <v>1</v>
      </c>
      <c r="E90" s="10">
        <v>1</v>
      </c>
      <c r="F90" s="21">
        <f t="shared" si="7"/>
        <v>500</v>
      </c>
      <c r="G90" s="11" t="s">
        <v>71</v>
      </c>
      <c r="H90" s="10"/>
      <c r="I90" s="10"/>
    </row>
    <row r="91" spans="1:9" ht="13.5" customHeight="1">
      <c r="A91" s="8"/>
      <c r="C91" s="21"/>
      <c r="D91" s="10"/>
      <c r="E91" s="10"/>
      <c r="F91" s="21"/>
      <c r="G91" s="11"/>
      <c r="H91" s="10"/>
      <c r="I91" s="10"/>
    </row>
    <row r="92" spans="1:9" ht="13.5" customHeight="1">
      <c r="A92" s="8" t="s">
        <v>82</v>
      </c>
      <c r="B92" t="s">
        <v>237</v>
      </c>
      <c r="C92" s="21">
        <f>0.1*SUM(F19:F91)</f>
        <v>10640.67</v>
      </c>
      <c r="D92" s="10">
        <v>1</v>
      </c>
      <c r="E92" s="10">
        <v>1</v>
      </c>
      <c r="F92" s="21">
        <f>C92*D92*E92</f>
        <v>10640.67</v>
      </c>
      <c r="G92" s="11" t="s">
        <v>66</v>
      </c>
      <c r="H92" s="11" t="s">
        <v>84</v>
      </c>
      <c r="I92" s="10"/>
    </row>
    <row r="93" spans="1:9" ht="13.5" customHeight="1">
      <c r="A93" s="8"/>
      <c r="B93" s="10"/>
      <c r="C93" s="20"/>
      <c r="D93" s="10"/>
      <c r="E93" s="10"/>
      <c r="F93" s="21"/>
      <c r="G93" s="21"/>
      <c r="H93" s="10"/>
      <c r="I93" s="10"/>
    </row>
    <row r="94" spans="1:9" ht="13.5" customHeight="1">
      <c r="A94" s="8" t="s">
        <v>86</v>
      </c>
      <c r="B94" t="s">
        <v>238</v>
      </c>
      <c r="C94" s="35">
        <f>SUM(F19:F93)*0.05+127.48</f>
        <v>5979.8485000000001</v>
      </c>
      <c r="D94" s="22">
        <v>1</v>
      </c>
      <c r="E94" s="22">
        <v>1</v>
      </c>
      <c r="F94" s="21">
        <f>C94*D94*E94</f>
        <v>5979.8485000000001</v>
      </c>
      <c r="G94" s="11" t="s">
        <v>47</v>
      </c>
      <c r="H94" s="11" t="s">
        <v>239</v>
      </c>
      <c r="I94" s="10"/>
    </row>
    <row r="95" spans="1:9" ht="13.5" customHeight="1">
      <c r="A95" s="8"/>
      <c r="B95" s="10"/>
      <c r="C95" s="20"/>
      <c r="D95" s="10"/>
      <c r="E95" s="10"/>
      <c r="F95" s="20"/>
      <c r="G95" s="20"/>
      <c r="H95" t="s">
        <v>240</v>
      </c>
      <c r="I95" s="10"/>
    </row>
    <row r="96" spans="1:9" ht="13.5" customHeight="1">
      <c r="A96" s="23" t="s">
        <v>88</v>
      </c>
      <c r="B96" s="23"/>
      <c r="C96" s="23"/>
      <c r="D96" s="23"/>
      <c r="E96" s="23"/>
      <c r="F96" s="36">
        <f>SUM(F19:F94)</f>
        <v>123027.21849999999</v>
      </c>
      <c r="G96" s="37"/>
      <c r="I96" s="10"/>
    </row>
    <row r="97" spans="1:9" ht="13.5" customHeight="1">
      <c r="A97" s="8"/>
      <c r="B97" s="8"/>
      <c r="C97" s="8"/>
      <c r="D97" s="8"/>
      <c r="E97" s="8"/>
      <c r="F97" s="37"/>
      <c r="G97" s="37"/>
      <c r="I97" s="10"/>
    </row>
    <row r="98" spans="1:9" ht="13.5" customHeight="1">
      <c r="A98" s="23" t="s">
        <v>89</v>
      </c>
      <c r="B98" s="23"/>
      <c r="C98" s="23"/>
      <c r="D98" s="23"/>
      <c r="E98" s="23"/>
      <c r="F98" s="36">
        <f>SUMIF(G:G,"Support in kind",F:F)</f>
        <v>7500</v>
      </c>
      <c r="G98" s="37"/>
      <c r="H98" s="35" t="s">
        <v>160</v>
      </c>
      <c r="I98" s="10"/>
    </row>
    <row r="99" spans="1:9" ht="13.5" customHeight="1">
      <c r="A99" s="28" t="s">
        <v>90</v>
      </c>
      <c r="B99" s="28"/>
      <c r="C99" s="28"/>
      <c r="D99" s="28"/>
      <c r="E99" s="28"/>
      <c r="F99" s="38">
        <f>F96-F98</f>
        <v>115527.21849999999</v>
      </c>
      <c r="G99" s="37"/>
      <c r="I99" s="10"/>
    </row>
    <row r="100" spans="1:9" ht="13.5" customHeight="1">
      <c r="F100" s="39"/>
      <c r="G100" s="39"/>
      <c r="H100" s="40"/>
      <c r="I100" s="10"/>
    </row>
    <row r="101" spans="1:9" ht="13.5" customHeight="1">
      <c r="F101" s="39"/>
      <c r="G101" s="39"/>
      <c r="I101" s="10"/>
    </row>
    <row r="102" spans="1:9" ht="13.5" customHeight="1">
      <c r="A102" s="41" t="s">
        <v>91</v>
      </c>
      <c r="B102" s="41"/>
      <c r="C102" s="41"/>
      <c r="D102" s="41"/>
      <c r="E102" s="41"/>
      <c r="F102" s="42">
        <f>F15-F99</f>
        <v>5472.7815000000119</v>
      </c>
      <c r="G102" s="37"/>
      <c r="H102" t="s">
        <v>241</v>
      </c>
      <c r="I102" s="10"/>
    </row>
    <row r="103" spans="1:9" ht="13.5" customHeight="1">
      <c r="C103" t="s">
        <v>93</v>
      </c>
      <c r="I103" s="10"/>
    </row>
    <row r="104" spans="1:9" ht="13.5" customHeight="1">
      <c r="I104" s="10"/>
    </row>
    <row r="105" spans="1:9" ht="13.5" customHeight="1">
      <c r="I105" s="10"/>
    </row>
    <row r="106" spans="1:9" ht="13.5" customHeight="1">
      <c r="I106" s="10"/>
    </row>
    <row r="107" spans="1:9" ht="13.5" customHeight="1">
      <c r="I107" s="10"/>
    </row>
    <row r="108" spans="1:9" ht="13.5" customHeight="1">
      <c r="I108" s="10"/>
    </row>
    <row r="109" spans="1:9" ht="13.5" customHeight="1">
      <c r="I109" s="10"/>
    </row>
    <row r="110" spans="1:9" ht="13.5" customHeight="1">
      <c r="I110" s="10"/>
    </row>
    <row r="111" spans="1:9" ht="13.5" customHeight="1">
      <c r="I111" s="10"/>
    </row>
    <row r="112" spans="1:9" ht="13.5" customHeight="1">
      <c r="I112" s="10"/>
    </row>
    <row r="113" spans="9:9" ht="13.5" customHeight="1">
      <c r="I113" s="10"/>
    </row>
    <row r="114" spans="9:9" ht="13.5" customHeight="1">
      <c r="I114" s="10"/>
    </row>
    <row r="115" spans="9:9" ht="13.5" customHeight="1">
      <c r="I115" s="10"/>
    </row>
    <row r="116" spans="9:9" ht="13.5" customHeight="1">
      <c r="I116" s="10"/>
    </row>
    <row r="117" spans="9:9" ht="13.5" customHeight="1">
      <c r="I117" s="10"/>
    </row>
    <row r="118" spans="9:9" ht="13.5" customHeight="1">
      <c r="I118" s="10"/>
    </row>
    <row r="119" spans="9:9" ht="13.5" customHeight="1">
      <c r="I119" s="10"/>
    </row>
    <row r="120" spans="9:9" ht="13.5" customHeight="1">
      <c r="I120" s="10"/>
    </row>
    <row r="121" spans="9:9" ht="13.5" customHeight="1">
      <c r="I121" s="10"/>
    </row>
    <row r="122" spans="9:9" ht="13.5" customHeight="1">
      <c r="I122" s="10"/>
    </row>
    <row r="123" spans="9:9" ht="13.5" customHeight="1">
      <c r="I123" s="10"/>
    </row>
    <row r="124" spans="9:9" ht="13.5" customHeight="1">
      <c r="I124" s="10"/>
    </row>
    <row r="125" spans="9:9" ht="13.5" customHeight="1">
      <c r="I125" s="10"/>
    </row>
    <row r="126" spans="9:9" ht="13.5" customHeight="1">
      <c r="I126" s="10"/>
    </row>
    <row r="127" spans="9:9" ht="13.5" customHeight="1">
      <c r="I127" s="10"/>
    </row>
    <row r="128" spans="9:9" ht="13.5" customHeight="1">
      <c r="I128" s="10"/>
    </row>
    <row r="129" spans="9:9" ht="13.5" customHeight="1">
      <c r="I129" s="10"/>
    </row>
    <row r="130" spans="9:9" ht="13.5" customHeight="1">
      <c r="I130" s="10"/>
    </row>
    <row r="131" spans="9:9" ht="13.5" customHeight="1">
      <c r="I131" s="10"/>
    </row>
    <row r="132" spans="9:9" ht="13.5" customHeight="1">
      <c r="I132" s="10"/>
    </row>
    <row r="133" spans="9:9" ht="13.5" customHeight="1">
      <c r="I133" s="10"/>
    </row>
    <row r="134" spans="9:9" ht="13.5" customHeight="1">
      <c r="I134" s="10"/>
    </row>
    <row r="135" spans="9:9" ht="13.5" customHeight="1">
      <c r="I135" s="10"/>
    </row>
    <row r="136" spans="9:9" ht="13.5" customHeight="1">
      <c r="I136" s="10"/>
    </row>
    <row r="137" spans="9:9" ht="13.5" customHeight="1">
      <c r="I137" s="10"/>
    </row>
    <row r="138" spans="9:9" ht="13.5" customHeight="1">
      <c r="I138" s="10"/>
    </row>
    <row r="139" spans="9:9" ht="13.5" customHeight="1">
      <c r="I139" s="10"/>
    </row>
    <row r="140" spans="9:9" ht="13.5" customHeight="1">
      <c r="I140" s="10"/>
    </row>
    <row r="141" spans="9:9" ht="13.5" customHeight="1">
      <c r="I141" s="10"/>
    </row>
    <row r="142" spans="9:9" ht="13.5" customHeight="1">
      <c r="I142" s="10"/>
    </row>
    <row r="143" spans="9:9" ht="13.5" customHeight="1">
      <c r="I143" s="10"/>
    </row>
    <row r="144" spans="9:9" ht="13.5" customHeight="1">
      <c r="I144" s="10"/>
    </row>
    <row r="145" spans="9:9" ht="13.5" customHeight="1">
      <c r="I145" s="10"/>
    </row>
    <row r="146" spans="9:9" ht="13.5" customHeight="1">
      <c r="I146" s="10"/>
    </row>
    <row r="147" spans="9:9" ht="13.5" customHeight="1">
      <c r="I147" s="10"/>
    </row>
    <row r="148" spans="9:9" ht="13.5" customHeight="1">
      <c r="I148" s="10"/>
    </row>
    <row r="149" spans="9:9" ht="13.5" customHeight="1">
      <c r="I149" s="10"/>
    </row>
    <row r="150" spans="9:9" ht="13.5" customHeight="1">
      <c r="I150" s="10"/>
    </row>
    <row r="151" spans="9:9" ht="13.5" customHeight="1">
      <c r="I151" s="10"/>
    </row>
    <row r="152" spans="9:9" ht="13.5" customHeight="1">
      <c r="I152" s="10"/>
    </row>
    <row r="153" spans="9:9" ht="13.5" customHeight="1">
      <c r="I153" s="10"/>
    </row>
    <row r="154" spans="9:9" ht="13.5" customHeight="1">
      <c r="I154" s="10"/>
    </row>
    <row r="155" spans="9:9" ht="13.5" customHeight="1">
      <c r="I155" s="10"/>
    </row>
    <row r="156" spans="9:9" ht="13.5" customHeight="1">
      <c r="I156" s="10"/>
    </row>
    <row r="157" spans="9:9" ht="13.5" customHeight="1">
      <c r="I157" s="10"/>
    </row>
    <row r="158" spans="9:9" ht="13.5" customHeight="1">
      <c r="I158" s="10"/>
    </row>
    <row r="159" spans="9:9" ht="13.5" customHeight="1">
      <c r="I159" s="10"/>
    </row>
    <row r="160" spans="9:9" ht="13.5" customHeight="1">
      <c r="I160" s="10"/>
    </row>
    <row r="161" spans="9:9" ht="13.5" customHeight="1">
      <c r="I161" s="10"/>
    </row>
    <row r="162" spans="9:9" ht="13.5" customHeight="1">
      <c r="I162" s="10"/>
    </row>
    <row r="163" spans="9:9" ht="13.5" customHeight="1">
      <c r="I163" s="10"/>
    </row>
    <row r="164" spans="9:9" ht="13.5" customHeight="1">
      <c r="I164" s="10"/>
    </row>
    <row r="165" spans="9:9" ht="13.5" customHeight="1">
      <c r="I165" s="10"/>
    </row>
    <row r="166" spans="9:9" ht="13.5" customHeight="1">
      <c r="I166" s="10"/>
    </row>
    <row r="167" spans="9:9" ht="13.5" customHeight="1">
      <c r="I167" s="10"/>
    </row>
    <row r="168" spans="9:9" ht="13.5" customHeight="1">
      <c r="I168" s="10"/>
    </row>
    <row r="169" spans="9:9" ht="13.5" customHeight="1">
      <c r="I169" s="10"/>
    </row>
    <row r="170" spans="9:9" ht="13.5" customHeight="1">
      <c r="I170" s="10"/>
    </row>
    <row r="171" spans="9:9" ht="13.5" customHeight="1">
      <c r="I171" s="10"/>
    </row>
    <row r="172" spans="9:9" ht="13.5" customHeight="1">
      <c r="I172" s="10"/>
    </row>
    <row r="173" spans="9:9" ht="13.5" customHeight="1">
      <c r="I173" s="10"/>
    </row>
    <row r="174" spans="9:9" ht="13.5" customHeight="1">
      <c r="I174" s="10"/>
    </row>
    <row r="175" spans="9:9" ht="13.5" customHeight="1">
      <c r="I175" s="10"/>
    </row>
    <row r="176" spans="9:9" ht="13.5" customHeight="1">
      <c r="I176" s="10"/>
    </row>
    <row r="177" spans="9:9" ht="13.5" customHeight="1">
      <c r="I177" s="10"/>
    </row>
    <row r="178" spans="9:9" ht="13.5" customHeight="1">
      <c r="I178" s="10"/>
    </row>
    <row r="179" spans="9:9" ht="13.5" customHeight="1">
      <c r="I179" s="10"/>
    </row>
    <row r="180" spans="9:9" ht="13.5" customHeight="1">
      <c r="I180" s="10"/>
    </row>
    <row r="181" spans="9:9" ht="13.5" customHeight="1">
      <c r="I181" s="10"/>
    </row>
    <row r="182" spans="9:9" ht="13.5" customHeight="1">
      <c r="I182" s="10"/>
    </row>
    <row r="183" spans="9:9" ht="13.5" customHeight="1">
      <c r="I183" s="10"/>
    </row>
    <row r="184" spans="9:9" ht="13.5" customHeight="1">
      <c r="I184" s="10"/>
    </row>
    <row r="185" spans="9:9" ht="13.5" customHeight="1">
      <c r="I185" s="10"/>
    </row>
    <row r="186" spans="9:9" ht="13.5" customHeight="1">
      <c r="I186" s="10"/>
    </row>
    <row r="187" spans="9:9" ht="13.5" customHeight="1">
      <c r="I187" s="10"/>
    </row>
    <row r="188" spans="9:9" ht="13.5" customHeight="1">
      <c r="I188" s="10"/>
    </row>
    <row r="189" spans="9:9" ht="13.5" customHeight="1">
      <c r="I189" s="10"/>
    </row>
    <row r="190" spans="9:9" ht="13.5" customHeight="1">
      <c r="I190" s="10"/>
    </row>
    <row r="191" spans="9:9" ht="13.5" customHeight="1">
      <c r="I191" s="10"/>
    </row>
    <row r="192" spans="9:9" ht="13.5" customHeight="1">
      <c r="I192" s="10"/>
    </row>
    <row r="193" spans="9:9" ht="13.5" customHeight="1">
      <c r="I193" s="10"/>
    </row>
    <row r="194" spans="9:9" ht="13.5" customHeight="1">
      <c r="I194" s="10"/>
    </row>
    <row r="195" spans="9:9" ht="13.5" customHeight="1">
      <c r="I195" s="10"/>
    </row>
    <row r="196" spans="9:9" ht="13.5" customHeight="1">
      <c r="I196" s="10"/>
    </row>
    <row r="197" spans="9:9" ht="13.5" customHeight="1">
      <c r="I197" s="10"/>
    </row>
    <row r="198" spans="9:9" ht="13.5" customHeight="1">
      <c r="I198" s="10"/>
    </row>
    <row r="199" spans="9:9" ht="13.5" customHeight="1">
      <c r="I199" s="10"/>
    </row>
    <row r="200" spans="9:9" ht="13.5" customHeight="1">
      <c r="I200" s="10"/>
    </row>
    <row r="201" spans="9:9" ht="13.5" customHeight="1">
      <c r="I201" s="10"/>
    </row>
    <row r="202" spans="9:9" ht="13.5" customHeight="1">
      <c r="I202" s="10"/>
    </row>
    <row r="203" spans="9:9" ht="13.5" customHeight="1">
      <c r="I203" s="10"/>
    </row>
    <row r="204" spans="9:9" ht="13.5" customHeight="1">
      <c r="I204" s="10"/>
    </row>
    <row r="205" spans="9:9" ht="13.5" customHeight="1">
      <c r="I205" s="10"/>
    </row>
    <row r="206" spans="9:9" ht="13.5" customHeight="1">
      <c r="I206" s="10"/>
    </row>
    <row r="207" spans="9:9" ht="13.5" customHeight="1">
      <c r="I207" s="10"/>
    </row>
    <row r="208" spans="9:9" ht="13.5" customHeight="1">
      <c r="I208" s="10"/>
    </row>
    <row r="209" spans="9:9" ht="13.5" customHeight="1">
      <c r="I209" s="10"/>
    </row>
    <row r="210" spans="9:9" ht="13.5" customHeight="1">
      <c r="I210" s="10"/>
    </row>
    <row r="211" spans="9:9" ht="13.5" customHeight="1">
      <c r="I211" s="10"/>
    </row>
    <row r="212" spans="9:9" ht="13.5" customHeight="1">
      <c r="I212" s="10"/>
    </row>
    <row r="213" spans="9:9" ht="13.5" customHeight="1">
      <c r="I213" s="10"/>
    </row>
    <row r="214" spans="9:9" ht="13.5" customHeight="1">
      <c r="I214" s="10"/>
    </row>
    <row r="215" spans="9:9" ht="13.5" customHeight="1">
      <c r="I215" s="10"/>
    </row>
    <row r="216" spans="9:9" ht="13.5" customHeight="1">
      <c r="I216" s="10"/>
    </row>
    <row r="217" spans="9:9" ht="13.5" customHeight="1">
      <c r="I217" s="10"/>
    </row>
    <row r="218" spans="9:9" ht="13.5" customHeight="1">
      <c r="I218" s="10"/>
    </row>
    <row r="219" spans="9:9" ht="13.5" customHeight="1">
      <c r="I219" s="10"/>
    </row>
    <row r="220" spans="9:9" ht="13.5" customHeight="1">
      <c r="I220" s="10"/>
    </row>
    <row r="221" spans="9:9" ht="13.5" customHeight="1">
      <c r="I221" s="10"/>
    </row>
    <row r="222" spans="9:9" ht="13.5" customHeight="1">
      <c r="I222" s="10"/>
    </row>
    <row r="223" spans="9:9" ht="13.5" customHeight="1">
      <c r="I223" s="10"/>
    </row>
    <row r="224" spans="9:9" ht="13.5" customHeight="1">
      <c r="I224" s="10"/>
    </row>
    <row r="225" spans="9:9" ht="13.5" customHeight="1">
      <c r="I225" s="10"/>
    </row>
    <row r="226" spans="9:9" ht="13.5" customHeight="1">
      <c r="I226" s="10"/>
    </row>
    <row r="227" spans="9:9" ht="13.5" customHeight="1">
      <c r="I227" s="10"/>
    </row>
    <row r="228" spans="9:9" ht="13.5" customHeight="1">
      <c r="I228" s="10"/>
    </row>
    <row r="229" spans="9:9" ht="13.5" customHeight="1">
      <c r="I229" s="10"/>
    </row>
    <row r="230" spans="9:9" ht="13.5" customHeight="1">
      <c r="I230" s="10"/>
    </row>
    <row r="231" spans="9:9" ht="13.5" customHeight="1">
      <c r="I231" s="10"/>
    </row>
    <row r="232" spans="9:9" ht="13.5" customHeight="1">
      <c r="I232" s="10"/>
    </row>
    <row r="233" spans="9:9" ht="13.5" customHeight="1">
      <c r="I233" s="10"/>
    </row>
    <row r="234" spans="9:9" ht="13.5" customHeight="1">
      <c r="I234" s="10"/>
    </row>
    <row r="235" spans="9:9" ht="13.5" customHeight="1">
      <c r="I235" s="10"/>
    </row>
    <row r="236" spans="9:9" ht="13.5" customHeight="1">
      <c r="I236" s="10"/>
    </row>
    <row r="237" spans="9:9" ht="13.5" customHeight="1">
      <c r="I237" s="10"/>
    </row>
    <row r="238" spans="9:9" ht="13.5" customHeight="1">
      <c r="I238" s="10"/>
    </row>
    <row r="239" spans="9:9" ht="13.5" customHeight="1">
      <c r="I239" s="10"/>
    </row>
    <row r="240" spans="9:9" ht="13.5" customHeight="1">
      <c r="I240" s="10"/>
    </row>
    <row r="241" spans="9:9" ht="13.5" customHeight="1">
      <c r="I241" s="10"/>
    </row>
    <row r="242" spans="9:9" ht="13.5" customHeight="1">
      <c r="I242" s="10"/>
    </row>
    <row r="243" spans="9:9" ht="13.5" customHeight="1">
      <c r="I243" s="10"/>
    </row>
    <row r="244" spans="9:9" ht="13.5" customHeight="1">
      <c r="I244" s="10"/>
    </row>
    <row r="245" spans="9:9" ht="13.5" customHeight="1">
      <c r="I245" s="10"/>
    </row>
    <row r="246" spans="9:9" ht="13.5" customHeight="1">
      <c r="I246" s="10"/>
    </row>
    <row r="247" spans="9:9" ht="13.5" customHeight="1">
      <c r="I247" s="10"/>
    </row>
    <row r="248" spans="9:9" ht="13.5" customHeight="1">
      <c r="I248" s="10"/>
    </row>
    <row r="249" spans="9:9" ht="13.5" customHeight="1">
      <c r="I249" s="10"/>
    </row>
    <row r="250" spans="9:9" ht="13.5" customHeight="1">
      <c r="I250" s="10"/>
    </row>
    <row r="251" spans="9:9" ht="13.5" customHeight="1">
      <c r="I251" s="10"/>
    </row>
    <row r="252" spans="9:9" ht="13.5" customHeight="1">
      <c r="I252" s="10"/>
    </row>
    <row r="253" spans="9:9" ht="13.5" customHeight="1">
      <c r="I253" s="10"/>
    </row>
    <row r="254" spans="9:9" ht="13.5" customHeight="1">
      <c r="I254" s="10"/>
    </row>
    <row r="255" spans="9:9" ht="13.5" customHeight="1">
      <c r="I255" s="10"/>
    </row>
    <row r="256" spans="9:9" ht="13.5" customHeight="1">
      <c r="I256" s="10"/>
    </row>
    <row r="257" spans="9:9" ht="13.5" customHeight="1">
      <c r="I257" s="10"/>
    </row>
    <row r="258" spans="9:9" ht="13.5" customHeight="1">
      <c r="I258" s="10"/>
    </row>
    <row r="259" spans="9:9" ht="13.5" customHeight="1">
      <c r="I259" s="10"/>
    </row>
    <row r="260" spans="9:9" ht="13.5" customHeight="1">
      <c r="I260" s="10"/>
    </row>
    <row r="261" spans="9:9" ht="13.5" customHeight="1">
      <c r="I261" s="10"/>
    </row>
    <row r="262" spans="9:9" ht="13.5" customHeight="1">
      <c r="I262" s="10"/>
    </row>
    <row r="263" spans="9:9" ht="13.5" customHeight="1">
      <c r="I263" s="10"/>
    </row>
    <row r="264" spans="9:9" ht="13.5" customHeight="1">
      <c r="I264" s="10"/>
    </row>
    <row r="265" spans="9:9" ht="13.5" customHeight="1">
      <c r="I265" s="10"/>
    </row>
    <row r="266" spans="9:9" ht="13.5" customHeight="1">
      <c r="I266" s="10"/>
    </row>
    <row r="267" spans="9:9" ht="13.5" customHeight="1">
      <c r="I267" s="10"/>
    </row>
    <row r="268" spans="9:9" ht="13.5" customHeight="1">
      <c r="I268" s="10"/>
    </row>
    <row r="269" spans="9:9" ht="13.5" customHeight="1">
      <c r="I269" s="10"/>
    </row>
    <row r="270" spans="9:9" ht="13.5" customHeight="1">
      <c r="I270" s="10"/>
    </row>
    <row r="271" spans="9:9" ht="13.5" customHeight="1">
      <c r="I271" s="10"/>
    </row>
    <row r="272" spans="9:9" ht="13.5" customHeight="1">
      <c r="I272" s="10"/>
    </row>
    <row r="273" spans="9:9" ht="13.5" customHeight="1">
      <c r="I273" s="10"/>
    </row>
    <row r="274" spans="9:9" ht="13.5" customHeight="1">
      <c r="I274" s="10"/>
    </row>
    <row r="275" spans="9:9" ht="13.5" customHeight="1">
      <c r="I275" s="10"/>
    </row>
    <row r="276" spans="9:9" ht="13.5" customHeight="1">
      <c r="I276" s="10"/>
    </row>
    <row r="277" spans="9:9" ht="13.5" customHeight="1">
      <c r="I277" s="10"/>
    </row>
    <row r="278" spans="9:9" ht="13.5" customHeight="1">
      <c r="I278" s="10"/>
    </row>
    <row r="279" spans="9:9" ht="13.5" customHeight="1">
      <c r="I279" s="10"/>
    </row>
    <row r="280" spans="9:9" ht="13.5" customHeight="1">
      <c r="I280" s="10"/>
    </row>
    <row r="281" spans="9:9" ht="13.5" customHeight="1">
      <c r="I281" s="10"/>
    </row>
    <row r="282" spans="9:9" ht="13.5" customHeight="1">
      <c r="I282" s="10"/>
    </row>
    <row r="283" spans="9:9" ht="13.5" customHeight="1">
      <c r="I283" s="10"/>
    </row>
    <row r="284" spans="9:9" ht="13.5" customHeight="1">
      <c r="I284" s="10"/>
    </row>
    <row r="285" spans="9:9" ht="13.5" customHeight="1">
      <c r="I285" s="10"/>
    </row>
    <row r="286" spans="9:9" ht="13.5" customHeight="1">
      <c r="I286" s="10"/>
    </row>
    <row r="287" spans="9:9" ht="13.5" customHeight="1">
      <c r="I287" s="10"/>
    </row>
    <row r="288" spans="9:9" ht="13.5" customHeight="1">
      <c r="I288" s="10"/>
    </row>
    <row r="289" spans="9:9" ht="13.5" customHeight="1">
      <c r="I289" s="10"/>
    </row>
    <row r="290" spans="9:9" ht="13.5" customHeight="1">
      <c r="I290" s="10"/>
    </row>
    <row r="291" spans="9:9" ht="13.5" customHeight="1">
      <c r="I291" s="10"/>
    </row>
    <row r="292" spans="9:9" ht="13.5" customHeight="1">
      <c r="I292" s="10"/>
    </row>
    <row r="293" spans="9:9" ht="13.5" customHeight="1">
      <c r="I293" s="10"/>
    </row>
    <row r="294" spans="9:9" ht="13.5" customHeight="1">
      <c r="I294" s="10"/>
    </row>
    <row r="295" spans="9:9" ht="13.5" customHeight="1">
      <c r="I295" s="10"/>
    </row>
    <row r="296" spans="9:9" ht="13.5" customHeight="1">
      <c r="I296" s="10"/>
    </row>
    <row r="297" spans="9:9" ht="13.5" customHeight="1">
      <c r="I297" s="10"/>
    </row>
    <row r="298" spans="9:9" ht="13.5" customHeight="1">
      <c r="I298" s="10"/>
    </row>
    <row r="299" spans="9:9" ht="13.5" customHeight="1">
      <c r="I299" s="10"/>
    </row>
    <row r="300" spans="9:9" ht="13.5" customHeight="1">
      <c r="I300" s="10"/>
    </row>
    <row r="301" spans="9:9" ht="13.5" customHeight="1">
      <c r="I301" s="10"/>
    </row>
    <row r="302" spans="9:9" ht="13.5" customHeight="1">
      <c r="I302" s="10"/>
    </row>
    <row r="303" spans="9:9" ht="13.5" customHeight="1">
      <c r="I303" s="10"/>
    </row>
    <row r="304" spans="9:9" ht="13.5" customHeight="1">
      <c r="I304" s="10"/>
    </row>
    <row r="305" spans="9:9" ht="13.5" customHeight="1">
      <c r="I305" s="10"/>
    </row>
    <row r="306" spans="9:9" ht="13.5" customHeight="1">
      <c r="I306" s="10"/>
    </row>
    <row r="307" spans="9:9" ht="13.5" customHeight="1">
      <c r="I307" s="10"/>
    </row>
    <row r="308" spans="9:9" ht="13.5" customHeight="1">
      <c r="I308" s="10"/>
    </row>
    <row r="309" spans="9:9" ht="13.5" customHeight="1">
      <c r="I309" s="10"/>
    </row>
    <row r="310" spans="9:9" ht="13.5" customHeight="1">
      <c r="I310" s="10"/>
    </row>
    <row r="311" spans="9:9" ht="13.5" customHeight="1">
      <c r="I311" s="10"/>
    </row>
    <row r="312" spans="9:9" ht="13.5" customHeight="1">
      <c r="I312" s="10"/>
    </row>
    <row r="313" spans="9:9" ht="13.5" customHeight="1">
      <c r="I313" s="10"/>
    </row>
    <row r="314" spans="9:9" ht="13.5" customHeight="1">
      <c r="I314" s="10"/>
    </row>
    <row r="315" spans="9:9" ht="13.5" customHeight="1">
      <c r="I315" s="10"/>
    </row>
    <row r="316" spans="9:9" ht="13.5" customHeight="1">
      <c r="I316" s="10"/>
    </row>
    <row r="317" spans="9:9" ht="13.5" customHeight="1">
      <c r="I317" s="10"/>
    </row>
    <row r="318" spans="9:9" ht="13.5" customHeight="1">
      <c r="I318" s="10"/>
    </row>
    <row r="319" spans="9:9" ht="13.5" customHeight="1">
      <c r="I319" s="10"/>
    </row>
    <row r="320" spans="9:9" ht="13.5" customHeight="1">
      <c r="I320" s="10"/>
    </row>
    <row r="321" spans="9:9" ht="13.5" customHeight="1">
      <c r="I321" s="10"/>
    </row>
    <row r="322" spans="9:9" ht="13.5" customHeight="1">
      <c r="I322" s="10"/>
    </row>
    <row r="323" spans="9:9" ht="13.5" customHeight="1">
      <c r="I323" s="10"/>
    </row>
    <row r="324" spans="9:9" ht="13.5" customHeight="1">
      <c r="I324" s="10"/>
    </row>
    <row r="325" spans="9:9" ht="13.5" customHeight="1">
      <c r="I325" s="10"/>
    </row>
    <row r="326" spans="9:9" ht="13.5" customHeight="1">
      <c r="I326" s="10"/>
    </row>
    <row r="327" spans="9:9" ht="13.5" customHeight="1">
      <c r="I327" s="10"/>
    </row>
    <row r="328" spans="9:9" ht="13.5" customHeight="1">
      <c r="I328" s="10"/>
    </row>
    <row r="329" spans="9:9" ht="13.5" customHeight="1">
      <c r="I329" s="10"/>
    </row>
    <row r="330" spans="9:9" ht="13.5" customHeight="1">
      <c r="I330" s="10"/>
    </row>
    <row r="331" spans="9:9" ht="13.5" customHeight="1">
      <c r="I331" s="10"/>
    </row>
    <row r="332" spans="9:9" ht="13.5" customHeight="1">
      <c r="I332" s="10"/>
    </row>
    <row r="333" spans="9:9" ht="13.5" customHeight="1">
      <c r="I333" s="10"/>
    </row>
    <row r="334" spans="9:9" ht="13.5" customHeight="1">
      <c r="I334" s="10"/>
    </row>
    <row r="335" spans="9:9" ht="13.5" customHeight="1">
      <c r="I335" s="10"/>
    </row>
    <row r="336" spans="9:9" ht="13.5" customHeight="1">
      <c r="I336" s="10"/>
    </row>
    <row r="337" spans="9:9" ht="13.5" customHeight="1">
      <c r="I337" s="10"/>
    </row>
    <row r="338" spans="9:9" ht="13.5" customHeight="1">
      <c r="I338" s="10"/>
    </row>
    <row r="339" spans="9:9" ht="13.5" customHeight="1">
      <c r="I339" s="10"/>
    </row>
    <row r="340" spans="9:9" ht="13.5" customHeight="1">
      <c r="I340" s="10"/>
    </row>
    <row r="341" spans="9:9" ht="13.5" customHeight="1">
      <c r="I341" s="10"/>
    </row>
    <row r="342" spans="9:9" ht="13.5" customHeight="1">
      <c r="I342" s="10"/>
    </row>
    <row r="343" spans="9:9" ht="13.5" customHeight="1">
      <c r="I343" s="10"/>
    </row>
    <row r="344" spans="9:9" ht="13.5" customHeight="1">
      <c r="I344" s="10"/>
    </row>
    <row r="345" spans="9:9" ht="13.5" customHeight="1">
      <c r="I345" s="10"/>
    </row>
    <row r="346" spans="9:9" ht="13.5" customHeight="1">
      <c r="I346" s="10"/>
    </row>
    <row r="347" spans="9:9" ht="13.5" customHeight="1">
      <c r="I347" s="10"/>
    </row>
    <row r="348" spans="9:9" ht="13.5" customHeight="1">
      <c r="I348" s="10"/>
    </row>
    <row r="349" spans="9:9" ht="13.5" customHeight="1">
      <c r="I349" s="10"/>
    </row>
    <row r="350" spans="9:9" ht="13.5" customHeight="1">
      <c r="I350" s="10"/>
    </row>
    <row r="351" spans="9:9" ht="13.5" customHeight="1">
      <c r="I351" s="10"/>
    </row>
    <row r="352" spans="9:9" ht="13.5" customHeight="1">
      <c r="I352" s="10"/>
    </row>
    <row r="353" spans="9:9" ht="13.5" customHeight="1">
      <c r="I353" s="10"/>
    </row>
    <row r="354" spans="9:9" ht="13.5" customHeight="1">
      <c r="I354" s="10"/>
    </row>
    <row r="355" spans="9:9" ht="13.5" customHeight="1">
      <c r="I355" s="10"/>
    </row>
    <row r="356" spans="9:9" ht="13.5" customHeight="1">
      <c r="I356" s="10"/>
    </row>
    <row r="357" spans="9:9" ht="13.5" customHeight="1">
      <c r="I357" s="10"/>
    </row>
    <row r="358" spans="9:9" ht="13.5" customHeight="1">
      <c r="I358" s="10"/>
    </row>
    <row r="359" spans="9:9" ht="13.5" customHeight="1">
      <c r="I359" s="10"/>
    </row>
    <row r="360" spans="9:9" ht="13.5" customHeight="1">
      <c r="I360" s="10"/>
    </row>
    <row r="361" spans="9:9" ht="13.5" customHeight="1">
      <c r="I361" s="10"/>
    </row>
    <row r="362" spans="9:9" ht="13.5" customHeight="1">
      <c r="I362" s="10"/>
    </row>
    <row r="363" spans="9:9" ht="13.5" customHeight="1">
      <c r="I363" s="10"/>
    </row>
    <row r="364" spans="9:9" ht="13.5" customHeight="1">
      <c r="I364" s="10"/>
    </row>
    <row r="365" spans="9:9" ht="13.5" customHeight="1">
      <c r="I365" s="10"/>
    </row>
    <row r="366" spans="9:9" ht="13.5" customHeight="1">
      <c r="I366" s="10"/>
    </row>
    <row r="367" spans="9:9" ht="13.5" customHeight="1">
      <c r="I367" s="10"/>
    </row>
    <row r="368" spans="9:9" ht="13.5" customHeight="1">
      <c r="I368" s="10"/>
    </row>
    <row r="369" spans="9:9" ht="13.5" customHeight="1">
      <c r="I369" s="10"/>
    </row>
    <row r="370" spans="9:9" ht="13.5" customHeight="1">
      <c r="I370" s="10"/>
    </row>
    <row r="371" spans="9:9" ht="13.5" customHeight="1">
      <c r="I371" s="10"/>
    </row>
    <row r="372" spans="9:9" ht="13.5" customHeight="1">
      <c r="I372" s="10"/>
    </row>
    <row r="373" spans="9:9" ht="13.5" customHeight="1">
      <c r="I373" s="10"/>
    </row>
    <row r="374" spans="9:9" ht="13.5" customHeight="1">
      <c r="I374" s="10"/>
    </row>
    <row r="375" spans="9:9" ht="13.5" customHeight="1">
      <c r="I375" s="10"/>
    </row>
    <row r="376" spans="9:9" ht="13.5" customHeight="1">
      <c r="I376" s="10"/>
    </row>
    <row r="377" spans="9:9" ht="13.5" customHeight="1">
      <c r="I377" s="10"/>
    </row>
    <row r="378" spans="9:9" ht="13.5" customHeight="1">
      <c r="I378" s="10"/>
    </row>
    <row r="379" spans="9:9" ht="13.5" customHeight="1">
      <c r="I379" s="10"/>
    </row>
    <row r="380" spans="9:9" ht="13.5" customHeight="1">
      <c r="I380" s="10"/>
    </row>
    <row r="381" spans="9:9" ht="13.5" customHeight="1">
      <c r="I381" s="10"/>
    </row>
    <row r="382" spans="9:9" ht="13.5" customHeight="1">
      <c r="I382" s="10"/>
    </row>
    <row r="383" spans="9:9" ht="13.5" customHeight="1">
      <c r="I383" s="10"/>
    </row>
    <row r="384" spans="9:9" ht="13.5" customHeight="1">
      <c r="I384" s="10"/>
    </row>
    <row r="385" spans="9:9" ht="13.5" customHeight="1">
      <c r="I385" s="10"/>
    </row>
    <row r="386" spans="9:9" ht="13.5" customHeight="1">
      <c r="I386" s="10"/>
    </row>
    <row r="387" spans="9:9" ht="13.5" customHeight="1">
      <c r="I387" s="10"/>
    </row>
    <row r="388" spans="9:9" ht="13.5" customHeight="1">
      <c r="I388" s="10"/>
    </row>
    <row r="389" spans="9:9" ht="13.5" customHeight="1">
      <c r="I389" s="10"/>
    </row>
    <row r="390" spans="9:9" ht="13.5" customHeight="1">
      <c r="I390" s="10"/>
    </row>
    <row r="391" spans="9:9" ht="13.5" customHeight="1">
      <c r="I391" s="10"/>
    </row>
    <row r="392" spans="9:9" ht="13.5" customHeight="1">
      <c r="I392" s="10"/>
    </row>
    <row r="393" spans="9:9" ht="13.5" customHeight="1">
      <c r="I393" s="10"/>
    </row>
    <row r="394" spans="9:9" ht="13.5" customHeight="1">
      <c r="I394" s="10"/>
    </row>
    <row r="395" spans="9:9" ht="13.5" customHeight="1">
      <c r="I395" s="10"/>
    </row>
    <row r="396" spans="9:9" ht="13.5" customHeight="1">
      <c r="I396" s="10"/>
    </row>
    <row r="397" spans="9:9" ht="13.5" customHeight="1">
      <c r="I397" s="10"/>
    </row>
    <row r="398" spans="9:9" ht="13.5" customHeight="1">
      <c r="I398" s="10"/>
    </row>
    <row r="399" spans="9:9" ht="13.5" customHeight="1">
      <c r="I399" s="10"/>
    </row>
    <row r="400" spans="9:9" ht="13.5" customHeight="1">
      <c r="I400" s="10"/>
    </row>
    <row r="401" spans="9:9" ht="13.5" customHeight="1">
      <c r="I401" s="10"/>
    </row>
    <row r="402" spans="9:9" ht="13.5" customHeight="1">
      <c r="I402" s="10"/>
    </row>
    <row r="403" spans="9:9" ht="13.5" customHeight="1">
      <c r="I403" s="10"/>
    </row>
    <row r="404" spans="9:9" ht="13.5" customHeight="1">
      <c r="I404" s="10"/>
    </row>
    <row r="405" spans="9:9" ht="13.5" customHeight="1">
      <c r="I405" s="10"/>
    </row>
    <row r="406" spans="9:9" ht="13.5" customHeight="1">
      <c r="I406" s="10"/>
    </row>
    <row r="407" spans="9:9" ht="13.5" customHeight="1">
      <c r="I407" s="10"/>
    </row>
    <row r="408" spans="9:9" ht="13.5" customHeight="1">
      <c r="I408" s="10"/>
    </row>
    <row r="409" spans="9:9" ht="13.5" customHeight="1">
      <c r="I409" s="10"/>
    </row>
    <row r="410" spans="9:9" ht="13.5" customHeight="1">
      <c r="I410" s="10"/>
    </row>
    <row r="411" spans="9:9" ht="13.5" customHeight="1">
      <c r="I411" s="10"/>
    </row>
    <row r="412" spans="9:9" ht="13.5" customHeight="1">
      <c r="I412" s="10"/>
    </row>
    <row r="413" spans="9:9" ht="13.5" customHeight="1">
      <c r="I413" s="10"/>
    </row>
    <row r="414" spans="9:9" ht="13.5" customHeight="1">
      <c r="I414" s="10"/>
    </row>
    <row r="415" spans="9:9" ht="13.5" customHeight="1">
      <c r="I415" s="10"/>
    </row>
    <row r="416" spans="9:9" ht="13.5" customHeight="1">
      <c r="I416" s="10"/>
    </row>
    <row r="417" spans="9:9" ht="13.5" customHeight="1">
      <c r="I417" s="10"/>
    </row>
    <row r="418" spans="9:9" ht="13.5" customHeight="1">
      <c r="I418" s="10"/>
    </row>
    <row r="419" spans="9:9" ht="13.5" customHeight="1">
      <c r="I419" s="10"/>
    </row>
    <row r="420" spans="9:9" ht="13.5" customHeight="1">
      <c r="I420" s="10"/>
    </row>
    <row r="421" spans="9:9" ht="13.5" customHeight="1">
      <c r="I421" s="10"/>
    </row>
    <row r="422" spans="9:9" ht="13.5" customHeight="1">
      <c r="I422" s="10"/>
    </row>
    <row r="423" spans="9:9" ht="13.5" customHeight="1">
      <c r="I423" s="10"/>
    </row>
    <row r="424" spans="9:9" ht="13.5" customHeight="1">
      <c r="I424" s="10"/>
    </row>
    <row r="425" spans="9:9" ht="13.5" customHeight="1">
      <c r="I425" s="10"/>
    </row>
    <row r="426" spans="9:9" ht="13.5" customHeight="1">
      <c r="I426" s="10"/>
    </row>
    <row r="427" spans="9:9" ht="13.5" customHeight="1">
      <c r="I427" s="10"/>
    </row>
    <row r="428" spans="9:9" ht="13.5" customHeight="1">
      <c r="I428" s="10"/>
    </row>
    <row r="429" spans="9:9" ht="13.5" customHeight="1">
      <c r="I429" s="10"/>
    </row>
    <row r="430" spans="9:9" ht="13.5" customHeight="1">
      <c r="I430" s="10"/>
    </row>
    <row r="431" spans="9:9" ht="13.5" customHeight="1">
      <c r="I431" s="10"/>
    </row>
    <row r="432" spans="9:9" ht="13.5" customHeight="1">
      <c r="I432" s="10"/>
    </row>
    <row r="433" spans="9:9" ht="13.5" customHeight="1">
      <c r="I433" s="10"/>
    </row>
    <row r="434" spans="9:9" ht="13.5" customHeight="1">
      <c r="I434" s="10"/>
    </row>
    <row r="435" spans="9:9" ht="13.5" customHeight="1">
      <c r="I435" s="10"/>
    </row>
    <row r="436" spans="9:9" ht="13.5" customHeight="1">
      <c r="I436" s="10"/>
    </row>
    <row r="437" spans="9:9" ht="13.5" customHeight="1">
      <c r="I437" s="10"/>
    </row>
    <row r="438" spans="9:9" ht="13.5" customHeight="1">
      <c r="I438" s="10"/>
    </row>
    <row r="439" spans="9:9" ht="13.5" customHeight="1">
      <c r="I439" s="10"/>
    </row>
    <row r="440" spans="9:9" ht="13.5" customHeight="1">
      <c r="I440" s="10"/>
    </row>
    <row r="441" spans="9:9" ht="13.5" customHeight="1">
      <c r="I441" s="10"/>
    </row>
    <row r="442" spans="9:9" ht="13.5" customHeight="1">
      <c r="I442" s="10"/>
    </row>
    <row r="443" spans="9:9" ht="13.5" customHeight="1">
      <c r="I443" s="10"/>
    </row>
    <row r="444" spans="9:9" ht="13.5" customHeight="1">
      <c r="I444" s="10"/>
    </row>
    <row r="445" spans="9:9" ht="13.5" customHeight="1">
      <c r="I445" s="10"/>
    </row>
    <row r="446" spans="9:9" ht="13.5" customHeight="1">
      <c r="I446" s="10"/>
    </row>
    <row r="447" spans="9:9" ht="13.5" customHeight="1">
      <c r="I447" s="10"/>
    </row>
    <row r="448" spans="9:9" ht="13.5" customHeight="1">
      <c r="I448" s="10"/>
    </row>
    <row r="449" spans="9:9" ht="13.5" customHeight="1">
      <c r="I449" s="10"/>
    </row>
    <row r="450" spans="9:9" ht="13.5" customHeight="1">
      <c r="I450" s="10"/>
    </row>
    <row r="451" spans="9:9" ht="13.5" customHeight="1">
      <c r="I451" s="10"/>
    </row>
    <row r="452" spans="9:9" ht="13.5" customHeight="1">
      <c r="I452" s="10"/>
    </row>
    <row r="453" spans="9:9" ht="13.5" customHeight="1">
      <c r="I453" s="10"/>
    </row>
    <row r="454" spans="9:9" ht="13.5" customHeight="1">
      <c r="I454" s="10"/>
    </row>
    <row r="455" spans="9:9" ht="13.5" customHeight="1">
      <c r="I455" s="10"/>
    </row>
    <row r="456" spans="9:9" ht="13.5" customHeight="1">
      <c r="I456" s="10"/>
    </row>
    <row r="457" spans="9:9" ht="13.5" customHeight="1">
      <c r="I457" s="10"/>
    </row>
    <row r="458" spans="9:9" ht="13.5" customHeight="1">
      <c r="I458" s="10"/>
    </row>
    <row r="459" spans="9:9" ht="13.5" customHeight="1">
      <c r="I459" s="10"/>
    </row>
    <row r="460" spans="9:9" ht="13.5" customHeight="1">
      <c r="I460" s="10"/>
    </row>
    <row r="461" spans="9:9" ht="13.5" customHeight="1">
      <c r="I461" s="10"/>
    </row>
    <row r="462" spans="9:9" ht="13.5" customHeight="1">
      <c r="I462" s="10"/>
    </row>
    <row r="463" spans="9:9" ht="13.5" customHeight="1">
      <c r="I463" s="10"/>
    </row>
    <row r="464" spans="9:9" ht="13.5" customHeight="1">
      <c r="I464" s="10"/>
    </row>
    <row r="465" spans="9:9" ht="13.5" customHeight="1">
      <c r="I465" s="10"/>
    </row>
    <row r="466" spans="9:9" ht="13.5" customHeight="1">
      <c r="I466" s="10"/>
    </row>
    <row r="467" spans="9:9" ht="13.5" customHeight="1">
      <c r="I467" s="10"/>
    </row>
    <row r="468" spans="9:9" ht="13.5" customHeight="1">
      <c r="I468" s="10"/>
    </row>
    <row r="469" spans="9:9" ht="13.5" customHeight="1">
      <c r="I469" s="10"/>
    </row>
    <row r="470" spans="9:9" ht="13.5" customHeight="1">
      <c r="I470" s="10"/>
    </row>
    <row r="471" spans="9:9" ht="13.5" customHeight="1">
      <c r="I471" s="10"/>
    </row>
    <row r="472" spans="9:9" ht="13.5" customHeight="1">
      <c r="I472" s="10"/>
    </row>
    <row r="473" spans="9:9" ht="13.5" customHeight="1">
      <c r="I473" s="10"/>
    </row>
    <row r="474" spans="9:9" ht="13.5" customHeight="1">
      <c r="I474" s="10"/>
    </row>
    <row r="475" spans="9:9" ht="13.5" customHeight="1">
      <c r="I475" s="10"/>
    </row>
    <row r="476" spans="9:9" ht="13.5" customHeight="1">
      <c r="I476" s="10"/>
    </row>
    <row r="477" spans="9:9" ht="13.5" customHeight="1">
      <c r="I477" s="10"/>
    </row>
    <row r="478" spans="9:9" ht="13.5" customHeight="1">
      <c r="I478" s="10"/>
    </row>
    <row r="479" spans="9:9" ht="13.5" customHeight="1">
      <c r="I479" s="10"/>
    </row>
    <row r="480" spans="9:9" ht="13.5" customHeight="1">
      <c r="I480" s="10"/>
    </row>
    <row r="481" spans="9:9" ht="13.5" customHeight="1">
      <c r="I481" s="10"/>
    </row>
    <row r="482" spans="9:9" ht="13.5" customHeight="1">
      <c r="I482" s="10"/>
    </row>
    <row r="483" spans="9:9" ht="13.5" customHeight="1">
      <c r="I483" s="10"/>
    </row>
    <row r="484" spans="9:9" ht="13.5" customHeight="1">
      <c r="I484" s="10"/>
    </row>
    <row r="485" spans="9:9" ht="13.5" customHeight="1">
      <c r="I485" s="10"/>
    </row>
    <row r="486" spans="9:9" ht="13.5" customHeight="1">
      <c r="I486" s="10"/>
    </row>
    <row r="487" spans="9:9" ht="13.5" customHeight="1">
      <c r="I487" s="10"/>
    </row>
    <row r="488" spans="9:9" ht="13.5" customHeight="1">
      <c r="I488" s="10"/>
    </row>
    <row r="489" spans="9:9" ht="13.5" customHeight="1">
      <c r="I489" s="10"/>
    </row>
    <row r="490" spans="9:9" ht="13.5" customHeight="1">
      <c r="I490" s="10"/>
    </row>
    <row r="491" spans="9:9" ht="13.5" customHeight="1">
      <c r="I491" s="10"/>
    </row>
    <row r="492" spans="9:9" ht="13.5" customHeight="1">
      <c r="I492" s="10"/>
    </row>
    <row r="493" spans="9:9" ht="13.5" customHeight="1">
      <c r="I493" s="10"/>
    </row>
    <row r="494" spans="9:9" ht="13.5" customHeight="1">
      <c r="I494" s="10"/>
    </row>
    <row r="495" spans="9:9" ht="13.5" customHeight="1">
      <c r="I495" s="10"/>
    </row>
    <row r="496" spans="9:9" ht="13.5" customHeight="1">
      <c r="I496" s="10"/>
    </row>
    <row r="497" spans="9:9" ht="13.5" customHeight="1">
      <c r="I497" s="10"/>
    </row>
    <row r="498" spans="9:9" ht="13.5" customHeight="1">
      <c r="I498" s="10"/>
    </row>
    <row r="499" spans="9:9" ht="13.5" customHeight="1">
      <c r="I499" s="10"/>
    </row>
    <row r="500" spans="9:9" ht="13.5" customHeight="1">
      <c r="I500" s="10"/>
    </row>
    <row r="501" spans="9:9" ht="13.5" customHeight="1">
      <c r="I501" s="10"/>
    </row>
    <row r="502" spans="9:9" ht="13.5" customHeight="1">
      <c r="I502" s="10"/>
    </row>
    <row r="503" spans="9:9" ht="13.5" customHeight="1">
      <c r="I503" s="10"/>
    </row>
    <row r="504" spans="9:9" ht="13.5" customHeight="1">
      <c r="I504" s="10"/>
    </row>
    <row r="505" spans="9:9" ht="13.5" customHeight="1">
      <c r="I505" s="10"/>
    </row>
    <row r="506" spans="9:9" ht="13.5" customHeight="1">
      <c r="I506" s="10"/>
    </row>
    <row r="507" spans="9:9" ht="13.5" customHeight="1">
      <c r="I507" s="10"/>
    </row>
    <row r="508" spans="9:9" ht="13.5" customHeight="1">
      <c r="I508" s="10"/>
    </row>
    <row r="509" spans="9:9" ht="13.5" customHeight="1">
      <c r="I509" s="10"/>
    </row>
    <row r="510" spans="9:9" ht="13.5" customHeight="1">
      <c r="I510" s="10"/>
    </row>
    <row r="511" spans="9:9" ht="13.5" customHeight="1">
      <c r="I511" s="10"/>
    </row>
    <row r="512" spans="9:9" ht="13.5" customHeight="1">
      <c r="I512" s="10"/>
    </row>
    <row r="513" spans="9:9" ht="13.5" customHeight="1">
      <c r="I513" s="10"/>
    </row>
    <row r="514" spans="9:9" ht="13.5" customHeight="1">
      <c r="I514" s="10"/>
    </row>
    <row r="515" spans="9:9" ht="13.5" customHeight="1">
      <c r="I515" s="10"/>
    </row>
    <row r="516" spans="9:9" ht="13.5" customHeight="1">
      <c r="I516" s="10"/>
    </row>
    <row r="517" spans="9:9" ht="13.5" customHeight="1">
      <c r="I517" s="10"/>
    </row>
    <row r="518" spans="9:9" ht="13.5" customHeight="1">
      <c r="I518" s="10"/>
    </row>
    <row r="519" spans="9:9" ht="13.5" customHeight="1">
      <c r="I519" s="10"/>
    </row>
    <row r="520" spans="9:9" ht="13.5" customHeight="1">
      <c r="I520" s="10"/>
    </row>
    <row r="521" spans="9:9" ht="13.5" customHeight="1">
      <c r="I521" s="10"/>
    </row>
    <row r="522" spans="9:9" ht="13.5" customHeight="1">
      <c r="I522" s="10"/>
    </row>
    <row r="523" spans="9:9" ht="13.5" customHeight="1">
      <c r="I523" s="10"/>
    </row>
    <row r="524" spans="9:9" ht="13.5" customHeight="1">
      <c r="I524" s="10"/>
    </row>
    <row r="525" spans="9:9" ht="13.5" customHeight="1">
      <c r="I525" s="10"/>
    </row>
    <row r="526" spans="9:9" ht="13.5" customHeight="1">
      <c r="I526" s="10"/>
    </row>
    <row r="527" spans="9:9" ht="13.5" customHeight="1">
      <c r="I527" s="10"/>
    </row>
    <row r="528" spans="9:9" ht="13.5" customHeight="1">
      <c r="I528" s="10"/>
    </row>
    <row r="529" spans="9:9" ht="13.5" customHeight="1">
      <c r="I529" s="10"/>
    </row>
    <row r="530" spans="9:9" ht="13.5" customHeight="1">
      <c r="I530" s="10"/>
    </row>
    <row r="531" spans="9:9" ht="13.5" customHeight="1">
      <c r="I531" s="10"/>
    </row>
    <row r="532" spans="9:9" ht="13.5" customHeight="1">
      <c r="I532" s="10"/>
    </row>
    <row r="533" spans="9:9" ht="13.5" customHeight="1">
      <c r="I533" s="10"/>
    </row>
    <row r="534" spans="9:9" ht="13.5" customHeight="1">
      <c r="I534" s="10"/>
    </row>
    <row r="535" spans="9:9" ht="13.5" customHeight="1">
      <c r="I535" s="10"/>
    </row>
    <row r="536" spans="9:9" ht="13.5" customHeight="1">
      <c r="I536" s="10"/>
    </row>
    <row r="537" spans="9:9" ht="13.5" customHeight="1">
      <c r="I537" s="10"/>
    </row>
    <row r="538" spans="9:9" ht="13.5" customHeight="1">
      <c r="I538" s="10"/>
    </row>
    <row r="539" spans="9:9" ht="13.5" customHeight="1">
      <c r="I539" s="10"/>
    </row>
    <row r="540" spans="9:9" ht="13.5" customHeight="1">
      <c r="I540" s="10"/>
    </row>
    <row r="541" spans="9:9" ht="13.5" customHeight="1">
      <c r="I541" s="10"/>
    </row>
    <row r="542" spans="9:9" ht="13.5" customHeight="1">
      <c r="I542" s="10"/>
    </row>
    <row r="543" spans="9:9" ht="13.5" customHeight="1">
      <c r="I543" s="10"/>
    </row>
    <row r="544" spans="9:9" ht="13.5" customHeight="1">
      <c r="I544" s="10"/>
    </row>
    <row r="545" spans="9:9" ht="13.5" customHeight="1">
      <c r="I545" s="10"/>
    </row>
    <row r="546" spans="9:9" ht="13.5" customHeight="1">
      <c r="I546" s="10"/>
    </row>
    <row r="547" spans="9:9" ht="13.5" customHeight="1">
      <c r="I547" s="10"/>
    </row>
    <row r="548" spans="9:9" ht="13.5" customHeight="1">
      <c r="I548" s="10"/>
    </row>
    <row r="549" spans="9:9" ht="13.5" customHeight="1">
      <c r="I549" s="10"/>
    </row>
    <row r="550" spans="9:9" ht="13.5" customHeight="1">
      <c r="I550" s="10"/>
    </row>
    <row r="551" spans="9:9" ht="13.5" customHeight="1">
      <c r="I551" s="10"/>
    </row>
    <row r="552" spans="9:9" ht="13.5" customHeight="1">
      <c r="I552" s="10"/>
    </row>
    <row r="553" spans="9:9" ht="13.5" customHeight="1">
      <c r="I553" s="10"/>
    </row>
    <row r="554" spans="9:9" ht="13.5" customHeight="1">
      <c r="I554" s="10"/>
    </row>
    <row r="555" spans="9:9" ht="13.5" customHeight="1">
      <c r="I555" s="10"/>
    </row>
    <row r="556" spans="9:9" ht="13.5" customHeight="1">
      <c r="I556" s="10"/>
    </row>
    <row r="557" spans="9:9" ht="13.5" customHeight="1">
      <c r="I557" s="10"/>
    </row>
    <row r="558" spans="9:9" ht="13.5" customHeight="1">
      <c r="I558" s="10"/>
    </row>
    <row r="559" spans="9:9" ht="13.5" customHeight="1">
      <c r="I559" s="10"/>
    </row>
    <row r="560" spans="9:9" ht="13.5" customHeight="1">
      <c r="I560" s="10"/>
    </row>
    <row r="561" spans="9:9" ht="13.5" customHeight="1">
      <c r="I561" s="10"/>
    </row>
    <row r="562" spans="9:9" ht="13.5" customHeight="1">
      <c r="I562" s="10"/>
    </row>
    <row r="563" spans="9:9" ht="13.5" customHeight="1">
      <c r="I563" s="10"/>
    </row>
    <row r="564" spans="9:9" ht="13.5" customHeight="1">
      <c r="I564" s="10"/>
    </row>
    <row r="565" spans="9:9" ht="13.5" customHeight="1">
      <c r="I565" s="10"/>
    </row>
    <row r="566" spans="9:9" ht="13.5" customHeight="1">
      <c r="I566" s="10"/>
    </row>
    <row r="567" spans="9:9" ht="13.5" customHeight="1">
      <c r="I567" s="10"/>
    </row>
    <row r="568" spans="9:9" ht="13.5" customHeight="1">
      <c r="I568" s="10"/>
    </row>
    <row r="569" spans="9:9" ht="13.5" customHeight="1">
      <c r="I569" s="10"/>
    </row>
    <row r="570" spans="9:9" ht="13.5" customHeight="1">
      <c r="I570" s="10"/>
    </row>
    <row r="571" spans="9:9" ht="13.5" customHeight="1">
      <c r="I571" s="10"/>
    </row>
    <row r="572" spans="9:9" ht="13.5" customHeight="1">
      <c r="I572" s="10"/>
    </row>
    <row r="573" spans="9:9" ht="13.5" customHeight="1">
      <c r="I573" s="10"/>
    </row>
    <row r="574" spans="9:9" ht="13.5" customHeight="1">
      <c r="I574" s="10"/>
    </row>
    <row r="575" spans="9:9" ht="13.5" customHeight="1">
      <c r="I575" s="10"/>
    </row>
    <row r="576" spans="9:9" ht="13.5" customHeight="1">
      <c r="I576" s="10"/>
    </row>
    <row r="577" spans="9:9" ht="13.5" customHeight="1">
      <c r="I577" s="10"/>
    </row>
    <row r="578" spans="9:9" ht="13.5" customHeight="1">
      <c r="I578" s="10"/>
    </row>
    <row r="579" spans="9:9" ht="13.5" customHeight="1">
      <c r="I579" s="10"/>
    </row>
    <row r="580" spans="9:9" ht="13.5" customHeight="1">
      <c r="I580" s="10"/>
    </row>
    <row r="581" spans="9:9" ht="13.5" customHeight="1">
      <c r="I581" s="10"/>
    </row>
    <row r="582" spans="9:9" ht="13.5" customHeight="1">
      <c r="I582" s="10"/>
    </row>
    <row r="583" spans="9:9" ht="13.5" customHeight="1">
      <c r="I583" s="10"/>
    </row>
    <row r="584" spans="9:9" ht="13.5" customHeight="1">
      <c r="I584" s="10"/>
    </row>
    <row r="585" spans="9:9" ht="13.5" customHeight="1">
      <c r="I585" s="10"/>
    </row>
    <row r="586" spans="9:9" ht="13.5" customHeight="1">
      <c r="I586" s="10"/>
    </row>
    <row r="587" spans="9:9" ht="13.5" customHeight="1">
      <c r="I587" s="10"/>
    </row>
    <row r="588" spans="9:9" ht="13.5" customHeight="1">
      <c r="I588" s="10"/>
    </row>
    <row r="589" spans="9:9" ht="13.5" customHeight="1">
      <c r="I589" s="10"/>
    </row>
    <row r="590" spans="9:9" ht="13.5" customHeight="1">
      <c r="I590" s="10"/>
    </row>
    <row r="591" spans="9:9" ht="13.5" customHeight="1">
      <c r="I591" s="10"/>
    </row>
    <row r="592" spans="9:9" ht="13.5" customHeight="1">
      <c r="I592" s="10"/>
    </row>
    <row r="593" spans="9:9" ht="13.5" customHeight="1">
      <c r="I593" s="10"/>
    </row>
    <row r="594" spans="9:9" ht="13.5" customHeight="1">
      <c r="I594" s="10"/>
    </row>
    <row r="595" spans="9:9" ht="13.5" customHeight="1">
      <c r="I595" s="10"/>
    </row>
    <row r="596" spans="9:9" ht="13.5" customHeight="1">
      <c r="I596" s="10"/>
    </row>
    <row r="597" spans="9:9" ht="13.5" customHeight="1">
      <c r="I597" s="10"/>
    </row>
    <row r="598" spans="9:9" ht="13.5" customHeight="1">
      <c r="I598" s="10"/>
    </row>
    <row r="599" spans="9:9" ht="13.5" customHeight="1">
      <c r="I599" s="10"/>
    </row>
    <row r="600" spans="9:9" ht="13.5" customHeight="1">
      <c r="I600" s="10"/>
    </row>
    <row r="601" spans="9:9" ht="13.5" customHeight="1">
      <c r="I601" s="10"/>
    </row>
    <row r="602" spans="9:9" ht="13.5" customHeight="1">
      <c r="I602" s="10"/>
    </row>
    <row r="603" spans="9:9" ht="13.5" customHeight="1">
      <c r="I603" s="10"/>
    </row>
    <row r="604" spans="9:9" ht="13.5" customHeight="1">
      <c r="I604" s="10"/>
    </row>
    <row r="605" spans="9:9" ht="13.5" customHeight="1">
      <c r="I605" s="10"/>
    </row>
    <row r="606" spans="9:9" ht="13.5" customHeight="1">
      <c r="I606" s="10"/>
    </row>
    <row r="607" spans="9:9" ht="13.5" customHeight="1">
      <c r="I607" s="10"/>
    </row>
    <row r="608" spans="9:9" ht="13.5" customHeight="1">
      <c r="I608" s="10"/>
    </row>
    <row r="609" spans="9:9" ht="13.5" customHeight="1">
      <c r="I609" s="10"/>
    </row>
    <row r="610" spans="9:9" ht="13.5" customHeight="1">
      <c r="I610" s="10"/>
    </row>
    <row r="611" spans="9:9" ht="13.5" customHeight="1">
      <c r="I611" s="10"/>
    </row>
    <row r="612" spans="9:9" ht="13.5" customHeight="1">
      <c r="I612" s="10"/>
    </row>
    <row r="613" spans="9:9" ht="13.5" customHeight="1">
      <c r="I613" s="10"/>
    </row>
    <row r="614" spans="9:9" ht="13.5" customHeight="1">
      <c r="I614" s="10"/>
    </row>
    <row r="615" spans="9:9" ht="13.5" customHeight="1">
      <c r="I615" s="10"/>
    </row>
    <row r="616" spans="9:9" ht="13.5" customHeight="1">
      <c r="I616" s="10"/>
    </row>
    <row r="617" spans="9:9" ht="13.5" customHeight="1">
      <c r="I617" s="10"/>
    </row>
    <row r="618" spans="9:9" ht="13.5" customHeight="1">
      <c r="I618" s="10"/>
    </row>
    <row r="619" spans="9:9" ht="13.5" customHeight="1">
      <c r="I619" s="10"/>
    </row>
    <row r="620" spans="9:9" ht="13.5" customHeight="1">
      <c r="I620" s="10"/>
    </row>
    <row r="621" spans="9:9" ht="13.5" customHeight="1">
      <c r="I621" s="10"/>
    </row>
    <row r="622" spans="9:9" ht="13.5" customHeight="1">
      <c r="I622" s="10"/>
    </row>
    <row r="623" spans="9:9" ht="13.5" customHeight="1">
      <c r="I623" s="10"/>
    </row>
    <row r="624" spans="9:9" ht="13.5" customHeight="1">
      <c r="I624" s="10"/>
    </row>
    <row r="625" spans="9:9" ht="13.5" customHeight="1">
      <c r="I625" s="10"/>
    </row>
    <row r="626" spans="9:9" ht="13.5" customHeight="1">
      <c r="I626" s="10"/>
    </row>
    <row r="627" spans="9:9" ht="13.5" customHeight="1">
      <c r="I627" s="10"/>
    </row>
    <row r="628" spans="9:9" ht="13.5" customHeight="1">
      <c r="I628" s="10"/>
    </row>
    <row r="629" spans="9:9" ht="13.5" customHeight="1">
      <c r="I629" s="10"/>
    </row>
    <row r="630" spans="9:9" ht="13.5" customHeight="1">
      <c r="I630" s="10"/>
    </row>
    <row r="631" spans="9:9" ht="13.5" customHeight="1">
      <c r="I631" s="10"/>
    </row>
    <row r="632" spans="9:9" ht="13.5" customHeight="1">
      <c r="I632" s="10"/>
    </row>
    <row r="633" spans="9:9" ht="13.5" customHeight="1">
      <c r="I633" s="10"/>
    </row>
    <row r="634" spans="9:9" ht="13.5" customHeight="1">
      <c r="I634" s="10"/>
    </row>
    <row r="635" spans="9:9" ht="13.5" customHeight="1">
      <c r="I635" s="10"/>
    </row>
    <row r="636" spans="9:9" ht="13.5" customHeight="1">
      <c r="I636" s="10"/>
    </row>
    <row r="637" spans="9:9" ht="13.5" customHeight="1">
      <c r="I637" s="10"/>
    </row>
    <row r="638" spans="9:9" ht="13.5" customHeight="1">
      <c r="I638" s="10"/>
    </row>
    <row r="639" spans="9:9" ht="13.5" customHeight="1">
      <c r="I639" s="10"/>
    </row>
    <row r="640" spans="9:9" ht="13.5" customHeight="1">
      <c r="I640" s="10"/>
    </row>
    <row r="641" spans="9:9" ht="13.5" customHeight="1">
      <c r="I641" s="10"/>
    </row>
    <row r="642" spans="9:9" ht="13.5" customHeight="1">
      <c r="I642" s="10"/>
    </row>
    <row r="643" spans="9:9" ht="13.5" customHeight="1">
      <c r="I643" s="10"/>
    </row>
    <row r="644" spans="9:9" ht="13.5" customHeight="1">
      <c r="I644" s="10"/>
    </row>
    <row r="645" spans="9:9" ht="13.5" customHeight="1">
      <c r="I645" s="10"/>
    </row>
    <row r="646" spans="9:9" ht="13.5" customHeight="1">
      <c r="I646" s="10"/>
    </row>
    <row r="647" spans="9:9" ht="13.5" customHeight="1">
      <c r="I647" s="10"/>
    </row>
    <row r="648" spans="9:9" ht="13.5" customHeight="1">
      <c r="I648" s="10"/>
    </row>
    <row r="649" spans="9:9" ht="13.5" customHeight="1">
      <c r="I649" s="10"/>
    </row>
    <row r="650" spans="9:9" ht="13.5" customHeight="1">
      <c r="I650" s="10"/>
    </row>
    <row r="651" spans="9:9" ht="13.5" customHeight="1">
      <c r="I651" s="10"/>
    </row>
    <row r="652" spans="9:9" ht="13.5" customHeight="1">
      <c r="I652" s="10"/>
    </row>
    <row r="653" spans="9:9" ht="13.5" customHeight="1">
      <c r="I653" s="10"/>
    </row>
    <row r="654" spans="9:9" ht="13.5" customHeight="1">
      <c r="I654" s="10"/>
    </row>
    <row r="655" spans="9:9" ht="13.5" customHeight="1">
      <c r="I655" s="10"/>
    </row>
    <row r="656" spans="9:9" ht="13.5" customHeight="1">
      <c r="I656" s="10"/>
    </row>
    <row r="657" spans="9:9" ht="13.5" customHeight="1">
      <c r="I657" s="10"/>
    </row>
    <row r="658" spans="9:9" ht="13.5" customHeight="1">
      <c r="I658" s="10"/>
    </row>
    <row r="659" spans="9:9" ht="13.5" customHeight="1">
      <c r="I659" s="10"/>
    </row>
    <row r="660" spans="9:9" ht="13.5" customHeight="1">
      <c r="I660" s="10"/>
    </row>
    <row r="661" spans="9:9" ht="13.5" customHeight="1">
      <c r="I661" s="10"/>
    </row>
    <row r="662" spans="9:9" ht="13.5" customHeight="1">
      <c r="I662" s="10"/>
    </row>
    <row r="663" spans="9:9" ht="13.5" customHeight="1">
      <c r="I663" s="10"/>
    </row>
    <row r="664" spans="9:9" ht="13.5" customHeight="1">
      <c r="I664" s="10"/>
    </row>
    <row r="665" spans="9:9" ht="13.5" customHeight="1">
      <c r="I665" s="10"/>
    </row>
    <row r="666" spans="9:9" ht="13.5" customHeight="1">
      <c r="I666" s="10"/>
    </row>
    <row r="667" spans="9:9" ht="13.5" customHeight="1">
      <c r="I667" s="10"/>
    </row>
    <row r="668" spans="9:9" ht="13.5" customHeight="1">
      <c r="I668" s="10"/>
    </row>
    <row r="669" spans="9:9" ht="13.5" customHeight="1">
      <c r="I669" s="10"/>
    </row>
    <row r="670" spans="9:9" ht="13.5" customHeight="1">
      <c r="I670" s="10"/>
    </row>
    <row r="671" spans="9:9" ht="13.5" customHeight="1">
      <c r="I671" s="10"/>
    </row>
    <row r="672" spans="9:9" ht="13.5" customHeight="1">
      <c r="I672" s="10"/>
    </row>
    <row r="673" spans="9:9" ht="13.5" customHeight="1">
      <c r="I673" s="10"/>
    </row>
    <row r="674" spans="9:9" ht="13.5" customHeight="1">
      <c r="I674" s="10"/>
    </row>
    <row r="675" spans="9:9" ht="13.5" customHeight="1">
      <c r="I675" s="10"/>
    </row>
    <row r="676" spans="9:9" ht="13.5" customHeight="1">
      <c r="I676" s="10"/>
    </row>
    <row r="677" spans="9:9" ht="13.5" customHeight="1">
      <c r="I677" s="10"/>
    </row>
    <row r="678" spans="9:9" ht="13.5" customHeight="1">
      <c r="I678" s="10"/>
    </row>
    <row r="679" spans="9:9" ht="13.5" customHeight="1">
      <c r="I679" s="10"/>
    </row>
    <row r="680" spans="9:9" ht="13.5" customHeight="1">
      <c r="I680" s="10"/>
    </row>
    <row r="681" spans="9:9" ht="13.5" customHeight="1">
      <c r="I681" s="10"/>
    </row>
    <row r="682" spans="9:9" ht="13.5" customHeight="1">
      <c r="I682" s="10"/>
    </row>
    <row r="683" spans="9:9" ht="13.5" customHeight="1">
      <c r="I683" s="10"/>
    </row>
    <row r="684" spans="9:9" ht="13.5" customHeight="1">
      <c r="I684" s="10"/>
    </row>
    <row r="685" spans="9:9" ht="13.5" customHeight="1">
      <c r="I685" s="10"/>
    </row>
    <row r="686" spans="9:9" ht="13.5" customHeight="1">
      <c r="I686" s="10"/>
    </row>
    <row r="687" spans="9:9" ht="13.5" customHeight="1">
      <c r="I687" s="10"/>
    </row>
    <row r="688" spans="9:9" ht="13.5" customHeight="1">
      <c r="I688" s="10"/>
    </row>
    <row r="689" spans="9:9" ht="13.5" customHeight="1">
      <c r="I689" s="10"/>
    </row>
    <row r="690" spans="9:9" ht="13.5" customHeight="1">
      <c r="I690" s="10"/>
    </row>
    <row r="691" spans="9:9" ht="13.5" customHeight="1">
      <c r="I691" s="10"/>
    </row>
    <row r="692" spans="9:9" ht="13.5" customHeight="1">
      <c r="I692" s="10"/>
    </row>
    <row r="693" spans="9:9" ht="13.5" customHeight="1">
      <c r="I693" s="10"/>
    </row>
    <row r="694" spans="9:9" ht="13.5" customHeight="1">
      <c r="I694" s="10"/>
    </row>
    <row r="695" spans="9:9" ht="13.5" customHeight="1">
      <c r="I695" s="10"/>
    </row>
    <row r="696" spans="9:9" ht="13.5" customHeight="1">
      <c r="I696" s="10"/>
    </row>
    <row r="697" spans="9:9" ht="13.5" customHeight="1">
      <c r="I697" s="10"/>
    </row>
    <row r="698" spans="9:9" ht="13.5" customHeight="1">
      <c r="I698" s="10"/>
    </row>
    <row r="699" spans="9:9" ht="13.5" customHeight="1">
      <c r="I699" s="10"/>
    </row>
    <row r="700" spans="9:9" ht="13.5" customHeight="1">
      <c r="I700" s="10"/>
    </row>
    <row r="701" spans="9:9" ht="13.5" customHeight="1">
      <c r="I701" s="10"/>
    </row>
    <row r="702" spans="9:9" ht="13.5" customHeight="1">
      <c r="I702" s="10"/>
    </row>
    <row r="703" spans="9:9" ht="13.5" customHeight="1">
      <c r="I703" s="10"/>
    </row>
    <row r="704" spans="9:9" ht="13.5" customHeight="1">
      <c r="I704" s="10"/>
    </row>
    <row r="705" spans="9:9" ht="13.5" customHeight="1">
      <c r="I705" s="10"/>
    </row>
    <row r="706" spans="9:9" ht="13.5" customHeight="1">
      <c r="I706" s="10"/>
    </row>
    <row r="707" spans="9:9" ht="13.5" customHeight="1">
      <c r="I707" s="10"/>
    </row>
    <row r="708" spans="9:9" ht="13.5" customHeight="1">
      <c r="I708" s="10"/>
    </row>
    <row r="709" spans="9:9" ht="13.5" customHeight="1">
      <c r="I709" s="10"/>
    </row>
    <row r="710" spans="9:9" ht="13.5" customHeight="1">
      <c r="I710" s="10"/>
    </row>
    <row r="711" spans="9:9" ht="13.5" customHeight="1">
      <c r="I711" s="10"/>
    </row>
    <row r="712" spans="9:9" ht="13.5" customHeight="1">
      <c r="I712" s="10"/>
    </row>
    <row r="713" spans="9:9" ht="13.5" customHeight="1">
      <c r="I713" s="10"/>
    </row>
    <row r="714" spans="9:9" ht="13.5" customHeight="1">
      <c r="I714" s="10"/>
    </row>
    <row r="715" spans="9:9" ht="13.5" customHeight="1">
      <c r="I715" s="10"/>
    </row>
    <row r="716" spans="9:9" ht="13.5" customHeight="1">
      <c r="I716" s="10"/>
    </row>
    <row r="717" spans="9:9" ht="13.5" customHeight="1">
      <c r="I717" s="10"/>
    </row>
    <row r="718" spans="9:9" ht="13.5" customHeight="1">
      <c r="I718" s="10"/>
    </row>
    <row r="719" spans="9:9" ht="13.5" customHeight="1">
      <c r="I719" s="10"/>
    </row>
    <row r="720" spans="9:9" ht="13.5" customHeight="1">
      <c r="I720" s="10"/>
    </row>
    <row r="721" spans="9:9" ht="13.5" customHeight="1">
      <c r="I721" s="10"/>
    </row>
    <row r="722" spans="9:9" ht="13.5" customHeight="1">
      <c r="I722" s="10"/>
    </row>
    <row r="723" spans="9:9" ht="13.5" customHeight="1">
      <c r="I723" s="10"/>
    </row>
    <row r="724" spans="9:9" ht="13.5" customHeight="1">
      <c r="I724" s="10"/>
    </row>
    <row r="725" spans="9:9" ht="13.5" customHeight="1">
      <c r="I725" s="10"/>
    </row>
    <row r="726" spans="9:9" ht="13.5" customHeight="1">
      <c r="I726" s="10"/>
    </row>
    <row r="727" spans="9:9" ht="13.5" customHeight="1">
      <c r="I727" s="10"/>
    </row>
    <row r="728" spans="9:9" ht="13.5" customHeight="1">
      <c r="I728" s="10"/>
    </row>
    <row r="729" spans="9:9" ht="13.5" customHeight="1">
      <c r="I729" s="10"/>
    </row>
    <row r="730" spans="9:9" ht="13.5" customHeight="1">
      <c r="I730" s="10"/>
    </row>
    <row r="731" spans="9:9" ht="13.5" customHeight="1">
      <c r="I731" s="10"/>
    </row>
    <row r="732" spans="9:9" ht="13.5" customHeight="1">
      <c r="I732" s="10"/>
    </row>
    <row r="733" spans="9:9" ht="13.5" customHeight="1">
      <c r="I733" s="10"/>
    </row>
    <row r="734" spans="9:9" ht="13.5" customHeight="1">
      <c r="I734" s="10"/>
    </row>
    <row r="735" spans="9:9" ht="13.5" customHeight="1">
      <c r="I735" s="10"/>
    </row>
    <row r="736" spans="9:9" ht="13.5" customHeight="1">
      <c r="I736" s="10"/>
    </row>
    <row r="737" spans="9:9" ht="13.5" customHeight="1">
      <c r="I737" s="10"/>
    </row>
    <row r="738" spans="9:9" ht="13.5" customHeight="1">
      <c r="I738" s="10"/>
    </row>
    <row r="739" spans="9:9" ht="13.5" customHeight="1">
      <c r="I739" s="10"/>
    </row>
    <row r="740" spans="9:9" ht="13.5" customHeight="1">
      <c r="I740" s="10"/>
    </row>
    <row r="741" spans="9:9" ht="13.5" customHeight="1">
      <c r="I741" s="10"/>
    </row>
    <row r="742" spans="9:9" ht="13.5" customHeight="1">
      <c r="I742" s="10"/>
    </row>
    <row r="743" spans="9:9" ht="13.5" customHeight="1">
      <c r="I743" s="10"/>
    </row>
    <row r="744" spans="9:9" ht="13.5" customHeight="1">
      <c r="I744" s="10"/>
    </row>
    <row r="745" spans="9:9" ht="13.5" customHeight="1">
      <c r="I745" s="10"/>
    </row>
    <row r="746" spans="9:9" ht="13.5" customHeight="1">
      <c r="I746" s="10"/>
    </row>
    <row r="747" spans="9:9" ht="13.5" customHeight="1">
      <c r="I747" s="10"/>
    </row>
    <row r="748" spans="9:9" ht="13.5" customHeight="1">
      <c r="I748" s="10"/>
    </row>
    <row r="749" spans="9:9" ht="13.5" customHeight="1">
      <c r="I749" s="10"/>
    </row>
    <row r="750" spans="9:9" ht="13.5" customHeight="1">
      <c r="I750" s="10"/>
    </row>
    <row r="751" spans="9:9" ht="13.5" customHeight="1">
      <c r="I751" s="10"/>
    </row>
    <row r="752" spans="9:9" ht="13.5" customHeight="1">
      <c r="I752" s="10"/>
    </row>
    <row r="753" spans="9:9" ht="13.5" customHeight="1">
      <c r="I753" s="10"/>
    </row>
    <row r="754" spans="9:9" ht="13.5" customHeight="1">
      <c r="I754" s="10"/>
    </row>
    <row r="755" spans="9:9" ht="13.5" customHeight="1">
      <c r="I755" s="10"/>
    </row>
    <row r="756" spans="9:9" ht="13.5" customHeight="1">
      <c r="I756" s="10"/>
    </row>
    <row r="757" spans="9:9" ht="13.5" customHeight="1">
      <c r="I757" s="10"/>
    </row>
    <row r="758" spans="9:9" ht="13.5" customHeight="1">
      <c r="I758" s="10"/>
    </row>
    <row r="759" spans="9:9" ht="13.5" customHeight="1">
      <c r="I759" s="10"/>
    </row>
    <row r="760" spans="9:9" ht="13.5" customHeight="1">
      <c r="I760" s="10"/>
    </row>
    <row r="761" spans="9:9" ht="13.5" customHeight="1">
      <c r="I761" s="10"/>
    </row>
    <row r="762" spans="9:9" ht="13.5" customHeight="1">
      <c r="I762" s="10"/>
    </row>
    <row r="763" spans="9:9" ht="13.5" customHeight="1">
      <c r="I763" s="10"/>
    </row>
    <row r="764" spans="9:9" ht="13.5" customHeight="1">
      <c r="I764" s="10"/>
    </row>
    <row r="765" spans="9:9" ht="13.5" customHeight="1">
      <c r="I765" s="10"/>
    </row>
    <row r="766" spans="9:9" ht="13.5" customHeight="1">
      <c r="I766" s="10"/>
    </row>
    <row r="767" spans="9:9" ht="13.5" customHeight="1">
      <c r="I767" s="10"/>
    </row>
    <row r="768" spans="9:9" ht="13.5" customHeight="1">
      <c r="I768" s="10"/>
    </row>
    <row r="769" spans="9:9" ht="13.5" customHeight="1">
      <c r="I769" s="10"/>
    </row>
    <row r="770" spans="9:9" ht="13.5" customHeight="1">
      <c r="I770" s="10"/>
    </row>
    <row r="771" spans="9:9" ht="13.5" customHeight="1">
      <c r="I771" s="10"/>
    </row>
    <row r="772" spans="9:9" ht="13.5" customHeight="1">
      <c r="I772" s="10"/>
    </row>
    <row r="773" spans="9:9" ht="13.5" customHeight="1">
      <c r="I773" s="10"/>
    </row>
    <row r="774" spans="9:9" ht="13.5" customHeight="1">
      <c r="I774" s="10"/>
    </row>
    <row r="775" spans="9:9" ht="13.5" customHeight="1">
      <c r="I775" s="10"/>
    </row>
    <row r="776" spans="9:9" ht="13.5" customHeight="1">
      <c r="I776" s="10"/>
    </row>
    <row r="777" spans="9:9" ht="13.5" customHeight="1">
      <c r="I777" s="10"/>
    </row>
    <row r="778" spans="9:9" ht="13.5" customHeight="1">
      <c r="I778" s="10"/>
    </row>
    <row r="779" spans="9:9" ht="13.5" customHeight="1">
      <c r="I779" s="10"/>
    </row>
    <row r="780" spans="9:9" ht="13.5" customHeight="1">
      <c r="I780" s="10"/>
    </row>
    <row r="781" spans="9:9" ht="13.5" customHeight="1">
      <c r="I781" s="10"/>
    </row>
    <row r="782" spans="9:9" ht="13.5" customHeight="1">
      <c r="I782" s="10"/>
    </row>
    <row r="783" spans="9:9" ht="13.5" customHeight="1">
      <c r="I783" s="10"/>
    </row>
    <row r="784" spans="9:9" ht="13.5" customHeight="1">
      <c r="I784" s="10"/>
    </row>
    <row r="785" spans="9:9" ht="13.5" customHeight="1">
      <c r="I785" s="10"/>
    </row>
    <row r="786" spans="9:9" ht="13.5" customHeight="1">
      <c r="I786" s="10"/>
    </row>
    <row r="787" spans="9:9" ht="13.5" customHeight="1">
      <c r="I787" s="10"/>
    </row>
    <row r="788" spans="9:9" ht="13.5" customHeight="1">
      <c r="I788" s="10"/>
    </row>
    <row r="789" spans="9:9" ht="13.5" customHeight="1">
      <c r="I789" s="10"/>
    </row>
    <row r="790" spans="9:9" ht="13.5" customHeight="1">
      <c r="I790" s="10"/>
    </row>
    <row r="791" spans="9:9" ht="13.5" customHeight="1">
      <c r="I791" s="10"/>
    </row>
    <row r="792" spans="9:9" ht="13.5" customHeight="1">
      <c r="I792" s="10"/>
    </row>
    <row r="793" spans="9:9" ht="13.5" customHeight="1">
      <c r="I793" s="10"/>
    </row>
    <row r="794" spans="9:9" ht="13.5" customHeight="1">
      <c r="I794" s="10"/>
    </row>
    <row r="795" spans="9:9" ht="13.5" customHeight="1">
      <c r="I795" s="10"/>
    </row>
    <row r="796" spans="9:9" ht="13.5" customHeight="1">
      <c r="I796" s="10"/>
    </row>
    <row r="797" spans="9:9" ht="13.5" customHeight="1">
      <c r="I797" s="10"/>
    </row>
    <row r="798" spans="9:9" ht="13.5" customHeight="1">
      <c r="I798" s="10"/>
    </row>
    <row r="799" spans="9:9" ht="13.5" customHeight="1">
      <c r="I799" s="10"/>
    </row>
    <row r="800" spans="9:9" ht="13.5" customHeight="1">
      <c r="I800" s="10"/>
    </row>
    <row r="801" spans="9:9" ht="13.5" customHeight="1">
      <c r="I801" s="10"/>
    </row>
    <row r="802" spans="9:9" ht="13.5" customHeight="1">
      <c r="I802" s="10"/>
    </row>
    <row r="803" spans="9:9" ht="13.5" customHeight="1">
      <c r="I803" s="10"/>
    </row>
    <row r="804" spans="9:9" ht="13.5" customHeight="1">
      <c r="I804" s="10"/>
    </row>
    <row r="805" spans="9:9" ht="13.5" customHeight="1">
      <c r="I805" s="10"/>
    </row>
    <row r="806" spans="9:9" ht="13.5" customHeight="1">
      <c r="I806" s="10"/>
    </row>
    <row r="807" spans="9:9" ht="13.5" customHeight="1">
      <c r="I807" s="10"/>
    </row>
    <row r="808" spans="9:9" ht="13.5" customHeight="1">
      <c r="I808" s="10"/>
    </row>
    <row r="809" spans="9:9" ht="13.5" customHeight="1">
      <c r="I809" s="10"/>
    </row>
    <row r="810" spans="9:9" ht="13.5" customHeight="1">
      <c r="I810" s="10"/>
    </row>
    <row r="811" spans="9:9" ht="13.5" customHeight="1">
      <c r="I811" s="10"/>
    </row>
    <row r="812" spans="9:9" ht="13.5" customHeight="1">
      <c r="I812" s="10"/>
    </row>
    <row r="813" spans="9:9" ht="13.5" customHeight="1">
      <c r="I813" s="10"/>
    </row>
    <row r="814" spans="9:9" ht="13.5" customHeight="1">
      <c r="I814" s="10"/>
    </row>
    <row r="815" spans="9:9" ht="13.5" customHeight="1">
      <c r="I815" s="10"/>
    </row>
    <row r="816" spans="9:9" ht="13.5" customHeight="1">
      <c r="I816" s="10"/>
    </row>
    <row r="817" spans="9:9" ht="13.5" customHeight="1">
      <c r="I817" s="10"/>
    </row>
    <row r="818" spans="9:9" ht="13.5" customHeight="1">
      <c r="I818" s="10"/>
    </row>
    <row r="819" spans="9:9" ht="13.5" customHeight="1">
      <c r="I819" s="10"/>
    </row>
    <row r="820" spans="9:9" ht="13.5" customHeight="1">
      <c r="I820" s="10"/>
    </row>
    <row r="821" spans="9:9" ht="13.5" customHeight="1">
      <c r="I821" s="10"/>
    </row>
    <row r="822" spans="9:9" ht="13.5" customHeight="1">
      <c r="I822" s="10"/>
    </row>
    <row r="823" spans="9:9" ht="13.5" customHeight="1">
      <c r="I823" s="10"/>
    </row>
    <row r="824" spans="9:9" ht="13.5" customHeight="1">
      <c r="I824" s="10"/>
    </row>
    <row r="825" spans="9:9" ht="13.5" customHeight="1">
      <c r="I825" s="10"/>
    </row>
    <row r="826" spans="9:9" ht="13.5" customHeight="1">
      <c r="I826" s="10"/>
    </row>
    <row r="827" spans="9:9" ht="13.5" customHeight="1">
      <c r="I827" s="10"/>
    </row>
    <row r="828" spans="9:9" ht="13.5" customHeight="1">
      <c r="I828" s="10"/>
    </row>
    <row r="829" spans="9:9" ht="13.5" customHeight="1">
      <c r="I829" s="10"/>
    </row>
    <row r="830" spans="9:9" ht="13.5" customHeight="1">
      <c r="I830" s="10"/>
    </row>
    <row r="831" spans="9:9" ht="13.5" customHeight="1">
      <c r="I831" s="10"/>
    </row>
    <row r="832" spans="9:9" ht="13.5" customHeight="1">
      <c r="I832" s="10"/>
    </row>
    <row r="833" spans="9:9" ht="13.5" customHeight="1">
      <c r="I833" s="10"/>
    </row>
    <row r="834" spans="9:9" ht="13.5" customHeight="1">
      <c r="I834" s="10"/>
    </row>
    <row r="835" spans="9:9" ht="13.5" customHeight="1">
      <c r="I835" s="10"/>
    </row>
    <row r="836" spans="9:9" ht="13.5" customHeight="1">
      <c r="I836" s="10"/>
    </row>
    <row r="837" spans="9:9" ht="13.5" customHeight="1">
      <c r="I837" s="10"/>
    </row>
    <row r="838" spans="9:9" ht="13.5" customHeight="1">
      <c r="I838" s="10"/>
    </row>
    <row r="839" spans="9:9" ht="13.5" customHeight="1">
      <c r="I839" s="10"/>
    </row>
    <row r="840" spans="9:9" ht="13.5" customHeight="1">
      <c r="I840" s="10"/>
    </row>
    <row r="841" spans="9:9" ht="13.5" customHeight="1">
      <c r="I841" s="10"/>
    </row>
    <row r="842" spans="9:9" ht="13.5" customHeight="1">
      <c r="I842" s="10"/>
    </row>
    <row r="843" spans="9:9" ht="13.5" customHeight="1">
      <c r="I843" s="10"/>
    </row>
    <row r="844" spans="9:9" ht="13.5" customHeight="1">
      <c r="I844" s="10"/>
    </row>
    <row r="845" spans="9:9" ht="13.5" customHeight="1">
      <c r="I845" s="10"/>
    </row>
    <row r="846" spans="9:9" ht="13.5" customHeight="1">
      <c r="I846" s="10"/>
    </row>
    <row r="847" spans="9:9" ht="13.5" customHeight="1">
      <c r="I847" s="10"/>
    </row>
    <row r="848" spans="9:9" ht="13.5" customHeight="1">
      <c r="I848" s="10"/>
    </row>
    <row r="849" spans="9:9" ht="13.5" customHeight="1">
      <c r="I849" s="10"/>
    </row>
    <row r="850" spans="9:9" ht="13.5" customHeight="1">
      <c r="I850" s="10"/>
    </row>
    <row r="851" spans="9:9" ht="13.5" customHeight="1">
      <c r="I851" s="10"/>
    </row>
    <row r="852" spans="9:9" ht="13.5" customHeight="1">
      <c r="I852" s="10"/>
    </row>
    <row r="853" spans="9:9" ht="13.5" customHeight="1">
      <c r="I853" s="10"/>
    </row>
    <row r="854" spans="9:9" ht="13.5" customHeight="1">
      <c r="I854" s="10"/>
    </row>
    <row r="855" spans="9:9" ht="13.5" customHeight="1">
      <c r="I855" s="10"/>
    </row>
    <row r="856" spans="9:9" ht="13.5" customHeight="1">
      <c r="I856" s="10"/>
    </row>
    <row r="857" spans="9:9" ht="13.5" customHeight="1">
      <c r="I857" s="10"/>
    </row>
    <row r="858" spans="9:9" ht="13.5" customHeight="1">
      <c r="I858" s="10"/>
    </row>
    <row r="859" spans="9:9" ht="13.5" customHeight="1">
      <c r="I859" s="10"/>
    </row>
    <row r="860" spans="9:9" ht="13.5" customHeight="1">
      <c r="I860" s="10"/>
    </row>
    <row r="861" spans="9:9" ht="13.5" customHeight="1">
      <c r="I861" s="10"/>
    </row>
    <row r="862" spans="9:9" ht="13.5" customHeight="1">
      <c r="I862" s="10"/>
    </row>
    <row r="863" spans="9:9" ht="13.5" customHeight="1">
      <c r="I863" s="10"/>
    </row>
    <row r="864" spans="9:9" ht="13.5" customHeight="1">
      <c r="I864" s="10"/>
    </row>
    <row r="865" spans="9:9" ht="13.5" customHeight="1">
      <c r="I865" s="10"/>
    </row>
    <row r="866" spans="9:9" ht="13.5" customHeight="1">
      <c r="I866" s="10"/>
    </row>
    <row r="867" spans="9:9" ht="13.5" customHeight="1">
      <c r="I867" s="10"/>
    </row>
    <row r="868" spans="9:9" ht="13.5" customHeight="1">
      <c r="I868" s="10"/>
    </row>
    <row r="869" spans="9:9" ht="13.5" customHeight="1">
      <c r="I869" s="10"/>
    </row>
    <row r="870" spans="9:9" ht="13.5" customHeight="1">
      <c r="I870" s="10"/>
    </row>
    <row r="871" spans="9:9" ht="13.5" customHeight="1">
      <c r="I871" s="10"/>
    </row>
    <row r="872" spans="9:9" ht="13.5" customHeight="1">
      <c r="I872" s="10"/>
    </row>
    <row r="873" spans="9:9" ht="13.5" customHeight="1">
      <c r="I873" s="10"/>
    </row>
    <row r="874" spans="9:9" ht="13.5" customHeight="1">
      <c r="I874" s="10"/>
    </row>
    <row r="875" spans="9:9" ht="13.5" customHeight="1">
      <c r="I875" s="10"/>
    </row>
    <row r="876" spans="9:9" ht="13.5" customHeight="1">
      <c r="I876" s="10"/>
    </row>
    <row r="877" spans="9:9" ht="13.5" customHeight="1">
      <c r="I877" s="10"/>
    </row>
    <row r="878" spans="9:9" ht="13.5" customHeight="1">
      <c r="I878" s="10"/>
    </row>
    <row r="879" spans="9:9" ht="13.5" customHeight="1">
      <c r="I879" s="10"/>
    </row>
    <row r="880" spans="9:9" ht="13.5" customHeight="1">
      <c r="I880" s="10"/>
    </row>
    <row r="881" spans="9:9" ht="13.5" customHeight="1">
      <c r="I881" s="10"/>
    </row>
    <row r="882" spans="9:9" ht="13.5" customHeight="1">
      <c r="I882" s="10"/>
    </row>
    <row r="883" spans="9:9" ht="13.5" customHeight="1">
      <c r="I883" s="10"/>
    </row>
    <row r="884" spans="9:9" ht="13.5" customHeight="1">
      <c r="I884" s="10"/>
    </row>
    <row r="885" spans="9:9" ht="13.5" customHeight="1">
      <c r="I885" s="10"/>
    </row>
    <row r="886" spans="9:9" ht="13.5" customHeight="1">
      <c r="I886" s="10"/>
    </row>
    <row r="887" spans="9:9" ht="13.5" customHeight="1">
      <c r="I887" s="10"/>
    </row>
    <row r="888" spans="9:9" ht="13.5" customHeight="1">
      <c r="I888" s="10"/>
    </row>
    <row r="889" spans="9:9" ht="13.5" customHeight="1">
      <c r="I889" s="10"/>
    </row>
    <row r="890" spans="9:9" ht="13.5" customHeight="1">
      <c r="I890" s="10"/>
    </row>
    <row r="891" spans="9:9" ht="13.5" customHeight="1">
      <c r="I891" s="10"/>
    </row>
    <row r="892" spans="9:9" ht="13.5" customHeight="1">
      <c r="I892" s="10"/>
    </row>
    <row r="893" spans="9:9" ht="13.5" customHeight="1">
      <c r="I893" s="10"/>
    </row>
    <row r="894" spans="9:9" ht="13.5" customHeight="1">
      <c r="I894" s="10"/>
    </row>
    <row r="895" spans="9:9" ht="13.5" customHeight="1">
      <c r="I895" s="10"/>
    </row>
    <row r="896" spans="9:9" ht="13.5" customHeight="1">
      <c r="I896" s="10"/>
    </row>
    <row r="897" spans="9:9" ht="13.5" customHeight="1">
      <c r="I897" s="10"/>
    </row>
    <row r="898" spans="9:9" ht="13.5" customHeight="1">
      <c r="I898" s="10"/>
    </row>
    <row r="899" spans="9:9" ht="13.5" customHeight="1">
      <c r="I899" s="10"/>
    </row>
    <row r="900" spans="9:9" ht="13.5" customHeight="1">
      <c r="I900" s="10"/>
    </row>
    <row r="901" spans="9:9" ht="13.5" customHeight="1">
      <c r="I901" s="10"/>
    </row>
    <row r="902" spans="9:9" ht="13.5" customHeight="1">
      <c r="I902" s="10"/>
    </row>
    <row r="903" spans="9:9" ht="13.5" customHeight="1">
      <c r="I903" s="10"/>
    </row>
    <row r="904" spans="9:9" ht="13.5" customHeight="1">
      <c r="I904" s="10"/>
    </row>
    <row r="905" spans="9:9" ht="13.5" customHeight="1">
      <c r="I905" s="10"/>
    </row>
    <row r="906" spans="9:9" ht="13.5" customHeight="1">
      <c r="I906" s="10"/>
    </row>
    <row r="907" spans="9:9" ht="13.5" customHeight="1">
      <c r="I907" s="10"/>
    </row>
    <row r="908" spans="9:9" ht="13.5" customHeight="1">
      <c r="I908" s="10"/>
    </row>
    <row r="909" spans="9:9" ht="13.5" customHeight="1">
      <c r="I909" s="10"/>
    </row>
    <row r="910" spans="9:9" ht="13.5" customHeight="1">
      <c r="I910" s="10"/>
    </row>
    <row r="911" spans="9:9" ht="13.5" customHeight="1">
      <c r="I911" s="10"/>
    </row>
    <row r="912" spans="9:9" ht="13.5" customHeight="1">
      <c r="I912" s="10"/>
    </row>
    <row r="913" spans="9:9" ht="13.5" customHeight="1">
      <c r="I913" s="10"/>
    </row>
    <row r="914" spans="9:9" ht="13.5" customHeight="1">
      <c r="I914" s="10"/>
    </row>
    <row r="915" spans="9:9" ht="13.5" customHeight="1">
      <c r="I915" s="10"/>
    </row>
    <row r="916" spans="9:9" ht="13.5" customHeight="1">
      <c r="I916" s="10"/>
    </row>
    <row r="917" spans="9:9" ht="13.5" customHeight="1">
      <c r="I917" s="10"/>
    </row>
    <row r="918" spans="9:9" ht="13.5" customHeight="1">
      <c r="I918" s="10"/>
    </row>
    <row r="919" spans="9:9" ht="13.5" customHeight="1">
      <c r="I919" s="10"/>
    </row>
    <row r="920" spans="9:9" ht="13.5" customHeight="1">
      <c r="I920" s="10"/>
    </row>
    <row r="921" spans="9:9" ht="13.5" customHeight="1">
      <c r="I921" s="10"/>
    </row>
    <row r="922" spans="9:9" ht="13.5" customHeight="1">
      <c r="I922" s="10"/>
    </row>
    <row r="923" spans="9:9" ht="13.5" customHeight="1">
      <c r="I923" s="10"/>
    </row>
    <row r="924" spans="9:9" ht="13.5" customHeight="1">
      <c r="I924" s="10"/>
    </row>
    <row r="925" spans="9:9" ht="13.5" customHeight="1">
      <c r="I925" s="10"/>
    </row>
    <row r="926" spans="9:9" ht="13.5" customHeight="1">
      <c r="I926" s="10"/>
    </row>
    <row r="927" spans="9:9" ht="13.5" customHeight="1">
      <c r="I927" s="10"/>
    </row>
    <row r="928" spans="9:9" ht="13.5" customHeight="1">
      <c r="I928" s="10"/>
    </row>
    <row r="929" spans="9:9" ht="13.5" customHeight="1">
      <c r="I929" s="10"/>
    </row>
    <row r="930" spans="9:9" ht="13.5" customHeight="1">
      <c r="I930" s="10"/>
    </row>
    <row r="931" spans="9:9" ht="13.5" customHeight="1">
      <c r="I931" s="10"/>
    </row>
    <row r="932" spans="9:9" ht="13.5" customHeight="1">
      <c r="I932" s="10"/>
    </row>
    <row r="933" spans="9:9" ht="13.5" customHeight="1">
      <c r="I933" s="10"/>
    </row>
    <row r="934" spans="9:9" ht="13.5" customHeight="1">
      <c r="I934" s="10"/>
    </row>
    <row r="935" spans="9:9" ht="13.5" customHeight="1">
      <c r="I935" s="10"/>
    </row>
    <row r="936" spans="9:9" ht="13.5" customHeight="1">
      <c r="I936" s="10"/>
    </row>
    <row r="937" spans="9:9" ht="13.5" customHeight="1">
      <c r="I937" s="10"/>
    </row>
    <row r="938" spans="9:9" ht="13.5" customHeight="1">
      <c r="I938" s="10"/>
    </row>
    <row r="939" spans="9:9" ht="13.5" customHeight="1">
      <c r="I939" s="10"/>
    </row>
    <row r="940" spans="9:9" ht="13.5" customHeight="1">
      <c r="I940" s="10"/>
    </row>
    <row r="941" spans="9:9" ht="13.5" customHeight="1">
      <c r="I941" s="10"/>
    </row>
    <row r="942" spans="9:9" ht="13.5" customHeight="1">
      <c r="I942" s="10"/>
    </row>
    <row r="943" spans="9:9" ht="13.5" customHeight="1">
      <c r="I943" s="10"/>
    </row>
    <row r="944" spans="9:9" ht="13.5" customHeight="1">
      <c r="I944" s="10"/>
    </row>
    <row r="945" spans="9:9" ht="13.5" customHeight="1">
      <c r="I945" s="10"/>
    </row>
    <row r="946" spans="9:9" ht="13.5" customHeight="1">
      <c r="I946" s="10"/>
    </row>
    <row r="947" spans="9:9" ht="13.5" customHeight="1">
      <c r="I947" s="10"/>
    </row>
    <row r="948" spans="9:9" ht="13.5" customHeight="1">
      <c r="I948" s="10"/>
    </row>
    <row r="949" spans="9:9" ht="13.5" customHeight="1">
      <c r="I949" s="10"/>
    </row>
    <row r="950" spans="9:9" ht="13.5" customHeight="1">
      <c r="I950" s="10"/>
    </row>
    <row r="951" spans="9:9" ht="13.5" customHeight="1">
      <c r="I951" s="10"/>
    </row>
    <row r="952" spans="9:9" ht="13.5" customHeight="1">
      <c r="I952" s="10"/>
    </row>
    <row r="953" spans="9:9" ht="13.5" customHeight="1">
      <c r="I953" s="10"/>
    </row>
    <row r="954" spans="9:9" ht="13.5" customHeight="1">
      <c r="I954" s="10"/>
    </row>
    <row r="955" spans="9:9" ht="13.5" customHeight="1">
      <c r="I955" s="10"/>
    </row>
    <row r="956" spans="9:9" ht="13.5" customHeight="1">
      <c r="I956" s="10"/>
    </row>
    <row r="957" spans="9:9" ht="13.5" customHeight="1">
      <c r="I957" s="10"/>
    </row>
    <row r="958" spans="9:9" ht="13.5" customHeight="1">
      <c r="I958" s="10"/>
    </row>
    <row r="959" spans="9:9" ht="13.5" customHeight="1">
      <c r="I959" s="10"/>
    </row>
    <row r="960" spans="9:9" ht="13.5" customHeight="1">
      <c r="I960" s="10"/>
    </row>
    <row r="961" spans="9:9" ht="13.5" customHeight="1">
      <c r="I961" s="10"/>
    </row>
    <row r="962" spans="9:9" ht="13.5" customHeight="1">
      <c r="I962" s="10"/>
    </row>
    <row r="963" spans="9:9" ht="13.5" customHeight="1">
      <c r="I963" s="10"/>
    </row>
    <row r="964" spans="9:9" ht="13.5" customHeight="1">
      <c r="I964" s="10"/>
    </row>
    <row r="965" spans="9:9" ht="13.5" customHeight="1">
      <c r="I965" s="10"/>
    </row>
    <row r="966" spans="9:9" ht="13.5" customHeight="1">
      <c r="I966" s="10"/>
    </row>
    <row r="967" spans="9:9" ht="13.5" customHeight="1">
      <c r="I967" s="10"/>
    </row>
    <row r="968" spans="9:9" ht="13.5" customHeight="1">
      <c r="I968" s="10"/>
    </row>
    <row r="969" spans="9:9" ht="13.5" customHeight="1">
      <c r="I969" s="10"/>
    </row>
    <row r="970" spans="9:9" ht="13.5" customHeight="1">
      <c r="I970" s="10"/>
    </row>
    <row r="971" spans="9:9" ht="13.5" customHeight="1">
      <c r="I971" s="10"/>
    </row>
    <row r="972" spans="9:9" ht="13.5" customHeight="1">
      <c r="I972" s="10"/>
    </row>
    <row r="973" spans="9:9" ht="13.5" customHeight="1">
      <c r="I973" s="10"/>
    </row>
    <row r="974" spans="9:9" ht="13.5" customHeight="1">
      <c r="I974" s="10"/>
    </row>
    <row r="975" spans="9:9" ht="13.5" customHeight="1">
      <c r="I975" s="10"/>
    </row>
    <row r="976" spans="9:9" ht="13.5" customHeight="1">
      <c r="I976" s="10"/>
    </row>
    <row r="977" spans="9:9" ht="13.5" customHeight="1">
      <c r="I977" s="10"/>
    </row>
    <row r="978" spans="9:9" ht="13.5" customHeight="1">
      <c r="I978" s="10"/>
    </row>
    <row r="979" spans="9:9" ht="13.5" customHeight="1">
      <c r="I979" s="10"/>
    </row>
    <row r="980" spans="9:9" ht="13.5" customHeight="1">
      <c r="I980" s="10"/>
    </row>
    <row r="981" spans="9:9" ht="13.5" customHeight="1">
      <c r="I981" s="10"/>
    </row>
    <row r="982" spans="9:9" ht="13.5" customHeight="1">
      <c r="I982" s="10"/>
    </row>
    <row r="983" spans="9:9" ht="13.5" customHeight="1">
      <c r="I983" s="10"/>
    </row>
    <row r="984" spans="9:9" ht="13.5" customHeight="1">
      <c r="I984" s="10"/>
    </row>
    <row r="985" spans="9:9" ht="13.5" customHeight="1">
      <c r="I985" s="10"/>
    </row>
    <row r="986" spans="9:9" ht="13.5" customHeight="1">
      <c r="I986" s="10"/>
    </row>
    <row r="987" spans="9:9" ht="13.5" customHeight="1">
      <c r="I987" s="10"/>
    </row>
    <row r="988" spans="9:9" ht="13.5" customHeight="1">
      <c r="I988" s="10"/>
    </row>
    <row r="989" spans="9:9" ht="13.5" customHeight="1">
      <c r="I989" s="10"/>
    </row>
    <row r="990" spans="9:9" ht="13.5" customHeight="1">
      <c r="I990" s="10"/>
    </row>
    <row r="991" spans="9:9" ht="13.5" customHeight="1">
      <c r="I991" s="10"/>
    </row>
    <row r="992" spans="9:9" ht="13.5" customHeight="1">
      <c r="I992" s="10"/>
    </row>
    <row r="993" spans="9:9" ht="13.5" customHeight="1">
      <c r="I993" s="10"/>
    </row>
    <row r="994" spans="9:9" ht="13.5" customHeight="1">
      <c r="I994" s="10"/>
    </row>
    <row r="995" spans="9:9" ht="13.5" customHeight="1">
      <c r="I995" s="10"/>
    </row>
    <row r="996" spans="9:9" ht="13.5" customHeight="1">
      <c r="I996" s="10"/>
    </row>
    <row r="997" spans="9:9" ht="13.5" customHeight="1">
      <c r="I997" s="10"/>
    </row>
    <row r="998" spans="9:9" ht="13.5" customHeight="1">
      <c r="I998" s="10"/>
    </row>
    <row r="999" spans="9:9" ht="13.5" customHeight="1">
      <c r="I999" s="10"/>
    </row>
  </sheetData>
  <pageMargins left="0.7" right="0.7" top="0.75" bottom="0.75" header="0" footer="0"/>
  <pageSetup paperSize="9" fitToWidth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FF"/>
  </sheetPr>
  <dimension ref="A1:I1000"/>
  <sheetViews>
    <sheetView topLeftCell="A61" workbookViewId="0">
      <selection activeCell="B18" sqref="B18"/>
    </sheetView>
  </sheetViews>
  <sheetFormatPr defaultColWidth="14.42578125" defaultRowHeight="15" customHeight="1"/>
  <cols>
    <col min="1" max="1" width="37.42578125" customWidth="1"/>
    <col min="2" max="2" width="41.7109375" customWidth="1"/>
    <col min="3" max="3" width="12.28515625" customWidth="1"/>
    <col min="4" max="4" width="8.7109375" customWidth="1"/>
    <col min="5" max="5" width="13.5703125" customWidth="1"/>
    <col min="6" max="6" width="12.85546875" customWidth="1"/>
    <col min="7" max="7" width="25.85546875" customWidth="1"/>
    <col min="8" max="8" width="11.5703125" customWidth="1"/>
    <col min="9" max="9" width="22.28515625" customWidth="1"/>
    <col min="10" max="10" width="20.7109375" customWidth="1"/>
    <col min="11" max="11" width="16.5703125" customWidth="1"/>
    <col min="12" max="12" width="16.7109375" customWidth="1"/>
    <col min="13" max="26" width="8.5703125" customWidth="1"/>
  </cols>
  <sheetData>
    <row r="1" spans="1:9">
      <c r="A1" s="8" t="s">
        <v>242</v>
      </c>
      <c r="B1" s="8"/>
      <c r="C1" s="9"/>
      <c r="D1" s="9"/>
      <c r="E1" s="9"/>
      <c r="F1" s="9"/>
      <c r="G1" s="9"/>
    </row>
    <row r="2" spans="1:9">
      <c r="A2" t="s">
        <v>243</v>
      </c>
      <c r="C2" s="9"/>
      <c r="D2" s="9"/>
      <c r="E2" s="9"/>
      <c r="F2" s="9"/>
      <c r="G2" s="9"/>
    </row>
    <row r="3" spans="1:9">
      <c r="A3" s="58"/>
      <c r="C3" s="9"/>
      <c r="D3" s="9"/>
      <c r="E3" s="9"/>
      <c r="F3" s="9"/>
      <c r="G3" s="9"/>
    </row>
    <row r="4" spans="1:9">
      <c r="A4" s="12"/>
      <c r="C4" s="9"/>
      <c r="D4" s="9"/>
      <c r="E4" s="9"/>
      <c r="F4" s="9"/>
      <c r="G4" s="9"/>
    </row>
    <row r="5" spans="1:9">
      <c r="A5" s="59" t="s">
        <v>19</v>
      </c>
      <c r="B5" s="59" t="s">
        <v>20</v>
      </c>
      <c r="C5" s="60" t="s">
        <v>21</v>
      </c>
      <c r="D5" s="59" t="s">
        <v>22</v>
      </c>
      <c r="E5" s="59" t="s">
        <v>23</v>
      </c>
      <c r="F5" s="60" t="s">
        <v>24</v>
      </c>
      <c r="G5" s="61"/>
      <c r="H5" s="59" t="s">
        <v>26</v>
      </c>
      <c r="I5" s="10"/>
    </row>
    <row r="6" spans="1:9">
      <c r="A6" s="8"/>
      <c r="C6" s="20"/>
      <c r="D6" s="10"/>
      <c r="E6" s="10"/>
      <c r="F6" s="20"/>
      <c r="G6" s="20"/>
      <c r="H6" s="10"/>
      <c r="I6" s="10"/>
    </row>
    <row r="7" spans="1:9">
      <c r="A7" s="8"/>
      <c r="B7" t="s">
        <v>244</v>
      </c>
      <c r="C7" s="20">
        <f>2500/1.2</f>
        <v>2083.3333333333335</v>
      </c>
      <c r="D7" s="10">
        <v>1</v>
      </c>
      <c r="E7" s="10" t="s">
        <v>28</v>
      </c>
      <c r="F7" s="21">
        <f t="shared" ref="F7:F9" si="0">C7*D7</f>
        <v>2083.3333333333335</v>
      </c>
      <c r="G7" s="11" t="s">
        <v>33</v>
      </c>
      <c r="H7" s="10"/>
      <c r="I7" s="10"/>
    </row>
    <row r="8" spans="1:9">
      <c r="A8" s="8"/>
      <c r="B8" t="s">
        <v>245</v>
      </c>
      <c r="C8" s="20">
        <v>6000</v>
      </c>
      <c r="D8" s="10">
        <v>1</v>
      </c>
      <c r="E8" s="10" t="s">
        <v>31</v>
      </c>
      <c r="F8" s="21">
        <f t="shared" si="0"/>
        <v>6000</v>
      </c>
      <c r="G8" s="11" t="s">
        <v>33</v>
      </c>
      <c r="H8" s="10"/>
      <c r="I8" s="10"/>
    </row>
    <row r="9" spans="1:9">
      <c r="A9" s="8"/>
      <c r="B9" t="s">
        <v>246</v>
      </c>
      <c r="C9" s="20">
        <v>2500</v>
      </c>
      <c r="D9" s="10">
        <v>1</v>
      </c>
      <c r="E9" s="10" t="s">
        <v>28</v>
      </c>
      <c r="F9" s="21">
        <f t="shared" si="0"/>
        <v>2500</v>
      </c>
      <c r="G9" s="11" t="s">
        <v>33</v>
      </c>
      <c r="I9" s="10"/>
    </row>
    <row r="11" spans="1:9">
      <c r="A11" s="8"/>
      <c r="C11" s="21"/>
      <c r="D11" s="22"/>
      <c r="F11" s="21"/>
      <c r="G11" s="21"/>
      <c r="H11" s="10"/>
      <c r="I11" s="10"/>
    </row>
    <row r="12" spans="1:9">
      <c r="A12" s="59" t="s">
        <v>39</v>
      </c>
      <c r="B12" s="59"/>
      <c r="C12" s="59"/>
      <c r="D12" s="59"/>
      <c r="E12" s="59"/>
      <c r="F12" s="62">
        <f>SUM(F7:F10)</f>
        <v>10583.333333333334</v>
      </c>
      <c r="G12" s="9"/>
      <c r="H12" s="10"/>
      <c r="I12" s="10"/>
    </row>
    <row r="13" spans="1:9">
      <c r="A13" s="59" t="s">
        <v>40</v>
      </c>
      <c r="B13" s="59"/>
      <c r="C13" s="59"/>
      <c r="D13" s="59"/>
      <c r="E13" s="59"/>
      <c r="F13" s="62">
        <v>0</v>
      </c>
      <c r="G13" s="9"/>
      <c r="H13" s="10"/>
      <c r="I13" s="10"/>
    </row>
    <row r="14" spans="1:9">
      <c r="A14" s="63" t="s">
        <v>41</v>
      </c>
      <c r="B14" s="63"/>
      <c r="C14" s="63"/>
      <c r="D14" s="63"/>
      <c r="E14" s="63"/>
      <c r="F14" s="64">
        <f>F12-F13</f>
        <v>10583.333333333334</v>
      </c>
      <c r="G14" s="9"/>
      <c r="H14" s="10"/>
      <c r="I14" s="10"/>
    </row>
    <row r="15" spans="1:9">
      <c r="A15" s="8"/>
      <c r="B15" s="10"/>
      <c r="C15" s="20"/>
      <c r="D15" s="10"/>
      <c r="E15" s="10"/>
      <c r="F15" s="20"/>
      <c r="G15" s="20"/>
      <c r="H15" s="10"/>
      <c r="I15" s="10"/>
    </row>
    <row r="16" spans="1:9">
      <c r="A16" s="59" t="s">
        <v>42</v>
      </c>
      <c r="B16" s="59" t="s">
        <v>20</v>
      </c>
      <c r="C16" s="60" t="s">
        <v>21</v>
      </c>
      <c r="D16" s="59" t="s">
        <v>22</v>
      </c>
      <c r="E16" s="59" t="s">
        <v>247</v>
      </c>
      <c r="F16" s="60" t="s">
        <v>24</v>
      </c>
      <c r="G16" s="61"/>
      <c r="H16" s="59" t="s">
        <v>26</v>
      </c>
      <c r="I16" s="10"/>
    </row>
    <row r="17" spans="1:7"/>
    <row r="18" spans="1:7">
      <c r="A18" s="65" t="s">
        <v>141</v>
      </c>
      <c r="B18" t="s">
        <v>248</v>
      </c>
      <c r="C18" s="9">
        <v>220</v>
      </c>
      <c r="D18">
        <v>1</v>
      </c>
      <c r="E18">
        <v>1</v>
      </c>
      <c r="F18" s="47">
        <f t="shared" ref="F18:F35" si="1">C18*D18*E18</f>
        <v>220</v>
      </c>
      <c r="G18" s="11" t="s">
        <v>47</v>
      </c>
    </row>
    <row r="19" spans="1:7">
      <c r="A19" s="34" t="s">
        <v>142</v>
      </c>
      <c r="B19" t="s">
        <v>118</v>
      </c>
      <c r="C19" s="9">
        <v>220</v>
      </c>
      <c r="D19">
        <v>5</v>
      </c>
      <c r="E19">
        <v>1</v>
      </c>
      <c r="F19" s="47">
        <f t="shared" si="1"/>
        <v>1100</v>
      </c>
      <c r="G19" s="11" t="s">
        <v>47</v>
      </c>
    </row>
    <row r="20" spans="1:7">
      <c r="A20" s="34" t="s">
        <v>143</v>
      </c>
      <c r="B20" t="s">
        <v>144</v>
      </c>
      <c r="C20" s="9">
        <v>75</v>
      </c>
      <c r="D20">
        <v>7</v>
      </c>
      <c r="E20">
        <v>1</v>
      </c>
      <c r="F20" s="47">
        <f t="shared" si="1"/>
        <v>525</v>
      </c>
      <c r="G20" s="11" t="s">
        <v>47</v>
      </c>
    </row>
    <row r="21" spans="1:7" ht="15.75" customHeight="1">
      <c r="A21" s="34" t="s">
        <v>145</v>
      </c>
      <c r="B21" t="s">
        <v>115</v>
      </c>
      <c r="C21" s="9">
        <v>275</v>
      </c>
      <c r="D21">
        <v>1</v>
      </c>
      <c r="E21">
        <v>1</v>
      </c>
      <c r="F21" s="47">
        <f t="shared" si="1"/>
        <v>275</v>
      </c>
      <c r="G21" s="11" t="s">
        <v>47</v>
      </c>
    </row>
    <row r="22" spans="1:7" ht="15.75" customHeight="1">
      <c r="B22" t="s">
        <v>146</v>
      </c>
      <c r="C22" s="9">
        <v>25</v>
      </c>
      <c r="D22">
        <v>7</v>
      </c>
      <c r="E22">
        <v>2.5</v>
      </c>
      <c r="F22" s="47">
        <f t="shared" si="1"/>
        <v>437.5</v>
      </c>
      <c r="G22" s="11" t="s">
        <v>47</v>
      </c>
    </row>
    <row r="23" spans="1:7" ht="15.75" customHeight="1">
      <c r="B23" t="s">
        <v>121</v>
      </c>
      <c r="C23" s="9">
        <v>150</v>
      </c>
      <c r="D23">
        <v>1</v>
      </c>
      <c r="E23">
        <v>1</v>
      </c>
      <c r="F23" s="47">
        <f t="shared" si="1"/>
        <v>150</v>
      </c>
      <c r="G23" s="11" t="s">
        <v>47</v>
      </c>
    </row>
    <row r="24" spans="1:7" ht="15.75" customHeight="1">
      <c r="B24" t="s">
        <v>122</v>
      </c>
      <c r="C24" s="9">
        <v>100</v>
      </c>
      <c r="D24">
        <v>1</v>
      </c>
      <c r="E24">
        <v>1</v>
      </c>
      <c r="F24" s="47">
        <f t="shared" si="1"/>
        <v>100</v>
      </c>
      <c r="G24" s="11" t="s">
        <v>47</v>
      </c>
    </row>
    <row r="25" spans="1:7" ht="15.75" customHeight="1">
      <c r="B25" t="s">
        <v>123</v>
      </c>
      <c r="C25" s="9">
        <v>60</v>
      </c>
      <c r="D25">
        <v>7</v>
      </c>
      <c r="E25">
        <v>2</v>
      </c>
      <c r="F25" s="47">
        <f t="shared" si="1"/>
        <v>840</v>
      </c>
      <c r="G25" s="11" t="s">
        <v>47</v>
      </c>
    </row>
    <row r="26" spans="1:7" ht="15.75" customHeight="1">
      <c r="B26" t="s">
        <v>120</v>
      </c>
      <c r="C26" s="9">
        <v>200</v>
      </c>
      <c r="D26">
        <v>1</v>
      </c>
      <c r="E26">
        <v>1</v>
      </c>
      <c r="F26" s="47">
        <f t="shared" si="1"/>
        <v>200</v>
      </c>
      <c r="G26" s="11" t="s">
        <v>47</v>
      </c>
    </row>
    <row r="27" spans="1:7" ht="15.75" customHeight="1">
      <c r="B27" t="s">
        <v>147</v>
      </c>
      <c r="C27" s="9">
        <v>10</v>
      </c>
      <c r="D27">
        <v>1</v>
      </c>
      <c r="E27">
        <v>1</v>
      </c>
      <c r="F27" s="47">
        <f t="shared" si="1"/>
        <v>10</v>
      </c>
      <c r="G27" s="11" t="s">
        <v>47</v>
      </c>
    </row>
    <row r="28" spans="1:7" ht="15.75" customHeight="1">
      <c r="B28" t="s">
        <v>148</v>
      </c>
      <c r="C28" s="9">
        <v>50</v>
      </c>
      <c r="D28">
        <v>3</v>
      </c>
      <c r="E28">
        <v>2</v>
      </c>
      <c r="F28" s="47">
        <f t="shared" si="1"/>
        <v>300</v>
      </c>
      <c r="G28" s="11" t="s">
        <v>47</v>
      </c>
    </row>
    <row r="29" spans="1:7" ht="15.75" customHeight="1">
      <c r="B29" t="s">
        <v>149</v>
      </c>
      <c r="C29" s="9">
        <v>0.55000000000000004</v>
      </c>
      <c r="D29">
        <v>65</v>
      </c>
      <c r="E29">
        <v>2</v>
      </c>
      <c r="F29" s="47">
        <f t="shared" si="1"/>
        <v>71.5</v>
      </c>
      <c r="G29" s="11" t="s">
        <v>47</v>
      </c>
    </row>
    <row r="30" spans="1:7" ht="15.75" customHeight="1">
      <c r="B30" t="s">
        <v>150</v>
      </c>
      <c r="C30" s="9">
        <f>0.1*SUM(F18:F29)</f>
        <v>422.90000000000003</v>
      </c>
      <c r="D30">
        <v>1</v>
      </c>
      <c r="E30">
        <v>1</v>
      </c>
      <c r="F30" s="47">
        <f t="shared" si="1"/>
        <v>422.90000000000003</v>
      </c>
      <c r="G30" s="34" t="s">
        <v>66</v>
      </c>
    </row>
    <row r="31" spans="1:7" ht="15.75" customHeight="1">
      <c r="B31" t="s">
        <v>86</v>
      </c>
      <c r="C31" s="9">
        <f>0.03*SUM(F18:F30)</f>
        <v>139.55699999999999</v>
      </c>
      <c r="D31">
        <v>1</v>
      </c>
      <c r="E31">
        <v>1</v>
      </c>
      <c r="F31" s="47">
        <f t="shared" si="1"/>
        <v>139.55699999999999</v>
      </c>
      <c r="G31" s="11" t="s">
        <v>47</v>
      </c>
    </row>
    <row r="32" spans="1:7" ht="15.75" customHeight="1">
      <c r="B32" t="s">
        <v>127</v>
      </c>
      <c r="C32" s="9">
        <v>250</v>
      </c>
      <c r="D32">
        <v>1</v>
      </c>
      <c r="E32">
        <v>1</v>
      </c>
      <c r="F32" s="47">
        <f t="shared" si="1"/>
        <v>250</v>
      </c>
      <c r="G32" s="11" t="s">
        <v>47</v>
      </c>
    </row>
    <row r="33" spans="1:9" ht="15.75" customHeight="1">
      <c r="B33" t="s">
        <v>125</v>
      </c>
      <c r="C33" s="9">
        <v>0</v>
      </c>
      <c r="D33">
        <v>1</v>
      </c>
      <c r="E33">
        <v>1</v>
      </c>
      <c r="F33" s="47">
        <f t="shared" si="1"/>
        <v>0</v>
      </c>
      <c r="G33" s="47" t="s">
        <v>71</v>
      </c>
    </row>
    <row r="34" spans="1:9" ht="15.75" customHeight="1">
      <c r="B34" t="s">
        <v>153</v>
      </c>
      <c r="C34" s="9">
        <v>250</v>
      </c>
      <c r="D34">
        <v>1</v>
      </c>
      <c r="E34">
        <v>1</v>
      </c>
      <c r="F34" s="47">
        <f t="shared" si="1"/>
        <v>250</v>
      </c>
      <c r="G34" s="47" t="s">
        <v>71</v>
      </c>
    </row>
    <row r="35" spans="1:9" ht="15.75" customHeight="1">
      <c r="B35" t="s">
        <v>128</v>
      </c>
      <c r="C35" s="9">
        <v>200</v>
      </c>
      <c r="D35">
        <v>1</v>
      </c>
      <c r="E35">
        <v>1</v>
      </c>
      <c r="F35" s="47">
        <f t="shared" si="1"/>
        <v>200</v>
      </c>
      <c r="G35" s="47" t="s">
        <v>71</v>
      </c>
    </row>
    <row r="36" spans="1:9" ht="15.75" customHeight="1">
      <c r="C36" s="9"/>
      <c r="F36" s="9"/>
      <c r="G36" s="9"/>
    </row>
    <row r="37" spans="1:9" ht="15.75" customHeight="1">
      <c r="C37" s="9"/>
      <c r="F37" s="9"/>
      <c r="G37" s="9"/>
      <c r="H37" t="s">
        <v>24</v>
      </c>
    </row>
    <row r="38" spans="1:9" ht="15.75" customHeight="1">
      <c r="C38" s="9"/>
      <c r="F38" s="9"/>
      <c r="G38" s="9"/>
      <c r="H38" s="48">
        <f>SUM(F18:F35)</f>
        <v>5491.4569999999994</v>
      </c>
      <c r="I38" s="34" t="s">
        <v>249</v>
      </c>
    </row>
    <row r="39" spans="1:9" ht="15.75" customHeight="1">
      <c r="C39" s="9"/>
      <c r="F39" s="9"/>
      <c r="G39" s="9"/>
      <c r="H39" s="48"/>
    </row>
    <row r="40" spans="1:9" ht="15.75" customHeight="1">
      <c r="A40" s="65" t="s">
        <v>155</v>
      </c>
      <c r="B40" t="s">
        <v>232</v>
      </c>
      <c r="C40" s="43">
        <v>400</v>
      </c>
      <c r="D40">
        <v>1</v>
      </c>
      <c r="E40">
        <v>1</v>
      </c>
      <c r="F40" s="9">
        <f t="shared" ref="F40:F55" si="2">C40*D40*E40</f>
        <v>400</v>
      </c>
      <c r="G40" s="11" t="s">
        <v>47</v>
      </c>
    </row>
    <row r="41" spans="1:9" ht="15.75" customHeight="1">
      <c r="A41" s="34" t="s">
        <v>156</v>
      </c>
      <c r="B41" t="s">
        <v>118</v>
      </c>
      <c r="C41" s="43">
        <v>400</v>
      </c>
      <c r="D41">
        <v>5</v>
      </c>
      <c r="E41">
        <v>1</v>
      </c>
      <c r="F41" s="9">
        <f t="shared" si="2"/>
        <v>2000</v>
      </c>
      <c r="G41" s="11" t="s">
        <v>47</v>
      </c>
    </row>
    <row r="42" spans="1:9" ht="15.75" customHeight="1">
      <c r="A42" t="s">
        <v>157</v>
      </c>
      <c r="B42" t="s">
        <v>115</v>
      </c>
      <c r="C42" s="44">
        <v>500</v>
      </c>
      <c r="D42" s="45">
        <v>1</v>
      </c>
      <c r="E42">
        <v>1</v>
      </c>
      <c r="F42" s="9">
        <f t="shared" si="2"/>
        <v>500</v>
      </c>
      <c r="G42" s="11" t="s">
        <v>47</v>
      </c>
    </row>
    <row r="43" spans="1:9" ht="15.75" customHeight="1">
      <c r="A43" t="s">
        <v>158</v>
      </c>
      <c r="B43" t="s">
        <v>146</v>
      </c>
      <c r="C43" s="35">
        <v>25</v>
      </c>
      <c r="D43">
        <v>2</v>
      </c>
      <c r="E43">
        <v>3</v>
      </c>
      <c r="F43" s="9">
        <f t="shared" si="2"/>
        <v>150</v>
      </c>
      <c r="G43" s="11" t="s">
        <v>47</v>
      </c>
    </row>
    <row r="44" spans="1:9" ht="15.75" customHeight="1">
      <c r="B44" t="s">
        <v>121</v>
      </c>
      <c r="C44" s="35">
        <v>100</v>
      </c>
      <c r="D44">
        <v>1</v>
      </c>
      <c r="E44">
        <v>3</v>
      </c>
      <c r="F44" s="9">
        <f t="shared" si="2"/>
        <v>300</v>
      </c>
      <c r="G44" s="11" t="s">
        <v>47</v>
      </c>
    </row>
    <row r="45" spans="1:9" ht="15.75" customHeight="1">
      <c r="B45" t="s">
        <v>122</v>
      </c>
      <c r="C45" s="35">
        <v>150</v>
      </c>
      <c r="D45">
        <v>1</v>
      </c>
      <c r="E45">
        <v>1</v>
      </c>
      <c r="F45" s="9">
        <f t="shared" si="2"/>
        <v>150</v>
      </c>
      <c r="G45" s="11" t="s">
        <v>47</v>
      </c>
    </row>
    <row r="46" spans="1:9" ht="15.75" customHeight="1">
      <c r="B46" t="s">
        <v>123</v>
      </c>
      <c r="C46" s="35">
        <v>50</v>
      </c>
      <c r="D46">
        <f>D43</f>
        <v>2</v>
      </c>
      <c r="E46">
        <v>2</v>
      </c>
      <c r="F46" s="9">
        <f t="shared" si="2"/>
        <v>200</v>
      </c>
      <c r="G46" s="11" t="s">
        <v>47</v>
      </c>
    </row>
    <row r="47" spans="1:9" ht="15.75" customHeight="1">
      <c r="B47" t="s">
        <v>120</v>
      </c>
      <c r="C47" s="20">
        <v>200</v>
      </c>
      <c r="D47">
        <v>1</v>
      </c>
      <c r="E47">
        <v>1</v>
      </c>
      <c r="F47" s="9">
        <f t="shared" si="2"/>
        <v>200</v>
      </c>
      <c r="G47" s="11" t="s">
        <v>47</v>
      </c>
    </row>
    <row r="48" spans="1:9" ht="15.75" customHeight="1">
      <c r="B48" t="s">
        <v>147</v>
      </c>
      <c r="C48" s="35">
        <v>10</v>
      </c>
      <c r="D48">
        <v>1</v>
      </c>
      <c r="E48">
        <v>1</v>
      </c>
      <c r="F48" s="9">
        <f t="shared" si="2"/>
        <v>10</v>
      </c>
      <c r="G48" s="11" t="s">
        <v>47</v>
      </c>
    </row>
    <row r="49" spans="1:9" ht="15.75" customHeight="1">
      <c r="B49" t="s">
        <v>148</v>
      </c>
      <c r="C49" s="35">
        <v>25</v>
      </c>
      <c r="D49">
        <v>2</v>
      </c>
      <c r="E49">
        <v>1</v>
      </c>
      <c r="F49" s="9">
        <f t="shared" si="2"/>
        <v>50</v>
      </c>
      <c r="G49" s="11" t="s">
        <v>47</v>
      </c>
    </row>
    <row r="50" spans="1:9" ht="15.75" customHeight="1">
      <c r="B50" t="s">
        <v>150</v>
      </c>
      <c r="C50" s="35">
        <f>0.1*SUM(F40:F49)</f>
        <v>396</v>
      </c>
      <c r="D50">
        <v>1</v>
      </c>
      <c r="E50">
        <v>1</v>
      </c>
      <c r="F50" s="9">
        <f t="shared" si="2"/>
        <v>396</v>
      </c>
      <c r="G50" s="34" t="s">
        <v>66</v>
      </c>
    </row>
    <row r="51" spans="1:9" ht="15.75" customHeight="1">
      <c r="B51" t="s">
        <v>86</v>
      </c>
      <c r="C51" s="35">
        <f>0.03*SUM(F40:F50)</f>
        <v>130.68</v>
      </c>
      <c r="D51">
        <v>1</v>
      </c>
      <c r="E51">
        <v>1</v>
      </c>
      <c r="F51" s="9">
        <f t="shared" si="2"/>
        <v>130.68</v>
      </c>
      <c r="G51" s="11" t="s">
        <v>47</v>
      </c>
    </row>
    <row r="52" spans="1:9" ht="15.75" customHeight="1">
      <c r="B52" t="s">
        <v>127</v>
      </c>
      <c r="C52" s="9">
        <v>500</v>
      </c>
      <c r="D52">
        <v>0</v>
      </c>
      <c r="E52">
        <v>1</v>
      </c>
      <c r="F52" s="9">
        <f t="shared" si="2"/>
        <v>0</v>
      </c>
      <c r="G52" s="11" t="s">
        <v>47</v>
      </c>
      <c r="H52" t="s">
        <v>151</v>
      </c>
    </row>
    <row r="53" spans="1:9" ht="15.75" customHeight="1">
      <c r="B53" t="s">
        <v>125</v>
      </c>
      <c r="C53" s="9">
        <v>0</v>
      </c>
      <c r="D53">
        <v>1</v>
      </c>
      <c r="E53">
        <v>1</v>
      </c>
      <c r="F53" s="47">
        <f t="shared" si="2"/>
        <v>0</v>
      </c>
      <c r="G53" s="47" t="s">
        <v>71</v>
      </c>
      <c r="H53" t="s">
        <v>152</v>
      </c>
    </row>
    <row r="54" spans="1:9" ht="15.75" customHeight="1">
      <c r="B54" t="s">
        <v>153</v>
      </c>
      <c r="C54" s="9">
        <v>250</v>
      </c>
      <c r="D54">
        <v>1</v>
      </c>
      <c r="E54">
        <v>1</v>
      </c>
      <c r="F54" s="9">
        <f t="shared" si="2"/>
        <v>250</v>
      </c>
      <c r="G54" s="47" t="s">
        <v>71</v>
      </c>
    </row>
    <row r="55" spans="1:9" ht="15.75" customHeight="1">
      <c r="B55" t="s">
        <v>128</v>
      </c>
      <c r="C55" s="9">
        <v>200</v>
      </c>
      <c r="D55">
        <v>1</v>
      </c>
      <c r="E55">
        <v>1</v>
      </c>
      <c r="F55" s="9">
        <f t="shared" si="2"/>
        <v>200</v>
      </c>
      <c r="G55" s="47" t="s">
        <v>71</v>
      </c>
    </row>
    <row r="56" spans="1:9" ht="15.75" customHeight="1">
      <c r="H56" t="s">
        <v>24</v>
      </c>
    </row>
    <row r="57" spans="1:9" ht="15.75" customHeight="1">
      <c r="H57" s="9">
        <f>SUM(F40:F55)</f>
        <v>4936.68</v>
      </c>
      <c r="I57" s="34" t="s">
        <v>250</v>
      </c>
    </row>
    <row r="58" spans="1:9" ht="15.75" customHeight="1"/>
    <row r="59" spans="1:9" ht="15.75" customHeight="1">
      <c r="H59" s="9"/>
    </row>
    <row r="60" spans="1:9" ht="15.75" customHeight="1">
      <c r="A60" s="65" t="s">
        <v>251</v>
      </c>
      <c r="B60" t="s">
        <v>232</v>
      </c>
      <c r="C60" s="43">
        <v>330</v>
      </c>
      <c r="D60">
        <v>1</v>
      </c>
      <c r="E60">
        <v>1</v>
      </c>
      <c r="F60" s="9">
        <f t="shared" ref="F60:F77" si="3">C60*D60*E60</f>
        <v>330</v>
      </c>
      <c r="G60" s="11" t="s">
        <v>47</v>
      </c>
    </row>
    <row r="61" spans="1:9" ht="15.75" customHeight="1">
      <c r="A61" t="s">
        <v>252</v>
      </c>
      <c r="B61" t="s">
        <v>118</v>
      </c>
      <c r="C61" s="43">
        <v>330</v>
      </c>
      <c r="D61">
        <v>5</v>
      </c>
      <c r="E61">
        <v>1</v>
      </c>
      <c r="F61" s="9">
        <f t="shared" si="3"/>
        <v>1650</v>
      </c>
      <c r="G61" s="11" t="s">
        <v>47</v>
      </c>
    </row>
    <row r="62" spans="1:9" ht="15.75" customHeight="1">
      <c r="A62" t="s">
        <v>253</v>
      </c>
      <c r="B62" t="s">
        <v>144</v>
      </c>
      <c r="C62" s="43">
        <v>75</v>
      </c>
      <c r="D62">
        <v>7</v>
      </c>
      <c r="E62">
        <v>1</v>
      </c>
      <c r="F62" s="9">
        <f t="shared" si="3"/>
        <v>525</v>
      </c>
      <c r="G62" s="11" t="s">
        <v>47</v>
      </c>
    </row>
    <row r="63" spans="1:9" ht="15.75" customHeight="1">
      <c r="A63" t="s">
        <v>254</v>
      </c>
      <c r="B63" t="s">
        <v>115</v>
      </c>
      <c r="C63" s="44">
        <v>450</v>
      </c>
      <c r="D63" s="45">
        <v>1</v>
      </c>
      <c r="E63">
        <v>1</v>
      </c>
      <c r="F63" s="9">
        <f t="shared" si="3"/>
        <v>450</v>
      </c>
      <c r="G63" s="11" t="s">
        <v>47</v>
      </c>
    </row>
    <row r="64" spans="1:9" ht="15.75" customHeight="1">
      <c r="B64" t="s">
        <v>146</v>
      </c>
      <c r="C64" s="35">
        <v>25</v>
      </c>
      <c r="D64">
        <v>7</v>
      </c>
      <c r="E64">
        <v>2.5</v>
      </c>
      <c r="F64" s="9">
        <f t="shared" si="3"/>
        <v>437.5</v>
      </c>
      <c r="G64" s="11" t="s">
        <v>47</v>
      </c>
    </row>
    <row r="65" spans="2:9" ht="15.75" customHeight="1">
      <c r="B65" t="s">
        <v>121</v>
      </c>
      <c r="C65" s="35">
        <v>100</v>
      </c>
      <c r="D65">
        <v>1</v>
      </c>
      <c r="E65">
        <v>2</v>
      </c>
      <c r="F65" s="9">
        <f t="shared" si="3"/>
        <v>200</v>
      </c>
      <c r="G65" s="11" t="s">
        <v>47</v>
      </c>
    </row>
    <row r="66" spans="2:9" ht="15.75" customHeight="1">
      <c r="B66" t="s">
        <v>122</v>
      </c>
      <c r="C66" s="35">
        <v>150</v>
      </c>
      <c r="D66">
        <v>1</v>
      </c>
      <c r="E66">
        <v>1</v>
      </c>
      <c r="F66" s="9">
        <f t="shared" si="3"/>
        <v>150</v>
      </c>
      <c r="G66" s="11" t="s">
        <v>47</v>
      </c>
    </row>
    <row r="67" spans="2:9" ht="15.75" customHeight="1">
      <c r="B67" t="s">
        <v>123</v>
      </c>
      <c r="C67" s="35">
        <v>50</v>
      </c>
      <c r="D67">
        <v>5</v>
      </c>
      <c r="E67">
        <v>2</v>
      </c>
      <c r="F67" s="9">
        <f t="shared" si="3"/>
        <v>500</v>
      </c>
      <c r="G67" s="11" t="s">
        <v>47</v>
      </c>
    </row>
    <row r="68" spans="2:9" ht="15.75" customHeight="1">
      <c r="B68" t="s">
        <v>120</v>
      </c>
      <c r="C68" s="20">
        <v>200</v>
      </c>
      <c r="D68">
        <v>1</v>
      </c>
      <c r="E68">
        <v>1</v>
      </c>
      <c r="F68" s="9">
        <f t="shared" si="3"/>
        <v>200</v>
      </c>
      <c r="G68" s="11" t="s">
        <v>47</v>
      </c>
    </row>
    <row r="69" spans="2:9" ht="15.75" customHeight="1">
      <c r="B69" t="s">
        <v>147</v>
      </c>
      <c r="C69" s="35">
        <v>10</v>
      </c>
      <c r="D69">
        <v>1</v>
      </c>
      <c r="E69">
        <v>1</v>
      </c>
      <c r="F69" s="9">
        <f t="shared" si="3"/>
        <v>10</v>
      </c>
      <c r="G69" s="11" t="s">
        <v>47</v>
      </c>
    </row>
    <row r="70" spans="2:9" ht="15.75" customHeight="1">
      <c r="B70" t="s">
        <v>148</v>
      </c>
      <c r="C70" s="35">
        <v>50</v>
      </c>
      <c r="D70">
        <v>1</v>
      </c>
      <c r="E70">
        <v>1</v>
      </c>
      <c r="F70" s="9">
        <f t="shared" si="3"/>
        <v>50</v>
      </c>
      <c r="G70" s="11" t="s">
        <v>47</v>
      </c>
    </row>
    <row r="71" spans="2:9" ht="15.75" customHeight="1">
      <c r="B71" t="s">
        <v>149</v>
      </c>
      <c r="C71" s="35">
        <v>0.55000000000000004</v>
      </c>
      <c r="D71">
        <v>123</v>
      </c>
      <c r="E71">
        <v>1</v>
      </c>
      <c r="F71" s="9">
        <f t="shared" si="3"/>
        <v>67.650000000000006</v>
      </c>
      <c r="G71" s="11" t="s">
        <v>47</v>
      </c>
    </row>
    <row r="72" spans="2:9" ht="15.75" customHeight="1">
      <c r="B72" t="s">
        <v>150</v>
      </c>
      <c r="C72" s="35">
        <f>0.1*SUM(F60:F71)</f>
        <v>457.01499999999999</v>
      </c>
      <c r="D72">
        <v>1</v>
      </c>
      <c r="E72">
        <v>1</v>
      </c>
      <c r="F72" s="9">
        <f t="shared" si="3"/>
        <v>457.01499999999999</v>
      </c>
      <c r="G72" s="34" t="s">
        <v>66</v>
      </c>
    </row>
    <row r="73" spans="2:9" ht="15.75" customHeight="1">
      <c r="B73" t="s">
        <v>86</v>
      </c>
      <c r="C73" s="35">
        <f>0.03*SUM(F60:F72)</f>
        <v>150.81494999999998</v>
      </c>
      <c r="D73">
        <v>1</v>
      </c>
      <c r="E73">
        <v>1</v>
      </c>
      <c r="F73" s="9">
        <f t="shared" si="3"/>
        <v>150.81494999999998</v>
      </c>
      <c r="G73" s="11" t="s">
        <v>47</v>
      </c>
    </row>
    <row r="74" spans="2:9" ht="15.75" customHeight="1">
      <c r="B74" t="s">
        <v>127</v>
      </c>
      <c r="C74" s="9">
        <v>0</v>
      </c>
      <c r="D74">
        <v>0</v>
      </c>
      <c r="E74">
        <v>1</v>
      </c>
      <c r="F74" s="9">
        <f t="shared" si="3"/>
        <v>0</v>
      </c>
      <c r="G74" s="11" t="s">
        <v>47</v>
      </c>
    </row>
    <row r="75" spans="2:9" ht="15.75" customHeight="1">
      <c r="B75" t="s">
        <v>125</v>
      </c>
      <c r="C75" s="9">
        <v>0</v>
      </c>
      <c r="D75">
        <v>1</v>
      </c>
      <c r="E75">
        <v>1</v>
      </c>
      <c r="F75" s="47">
        <f t="shared" si="3"/>
        <v>0</v>
      </c>
      <c r="G75" s="47" t="s">
        <v>71</v>
      </c>
    </row>
    <row r="76" spans="2:9" ht="15.75" customHeight="1">
      <c r="B76" t="s">
        <v>153</v>
      </c>
      <c r="C76" s="9">
        <v>250</v>
      </c>
      <c r="D76">
        <v>1</v>
      </c>
      <c r="E76">
        <v>1</v>
      </c>
      <c r="F76" s="9">
        <f t="shared" si="3"/>
        <v>250</v>
      </c>
      <c r="G76" s="47" t="s">
        <v>71</v>
      </c>
    </row>
    <row r="77" spans="2:9" ht="15.75" customHeight="1">
      <c r="B77" t="s">
        <v>128</v>
      </c>
      <c r="C77" s="9">
        <v>200</v>
      </c>
      <c r="D77">
        <v>1</v>
      </c>
      <c r="E77">
        <v>1</v>
      </c>
      <c r="F77" s="9">
        <f t="shared" si="3"/>
        <v>200</v>
      </c>
      <c r="G77" s="47" t="s">
        <v>71</v>
      </c>
    </row>
    <row r="78" spans="2:9" ht="15.75" customHeight="1">
      <c r="H78" t="s">
        <v>24</v>
      </c>
    </row>
    <row r="79" spans="2:9" ht="15.75" customHeight="1">
      <c r="H79" s="9">
        <f>SUM(F60:F77)</f>
        <v>5627.9799499999999</v>
      </c>
      <c r="I79" s="66" t="s">
        <v>255</v>
      </c>
    </row>
    <row r="80" spans="2:9" ht="15.75" customHeight="1">
      <c r="C80" s="9"/>
      <c r="F80" s="9"/>
      <c r="G80" s="9"/>
    </row>
    <row r="81" spans="1:8" ht="15.75" customHeight="1">
      <c r="H81" s="9"/>
    </row>
    <row r="82" spans="1:8" ht="15.75" customHeight="1"/>
    <row r="83" spans="1:8" ht="15.75" customHeight="1">
      <c r="A83" s="23" t="s">
        <v>88</v>
      </c>
      <c r="B83" s="63"/>
      <c r="C83" s="64"/>
      <c r="D83" s="63"/>
      <c r="E83" s="63"/>
      <c r="F83" s="64">
        <f>SUM(F17:F82)</f>
        <v>16056.116949999998</v>
      </c>
      <c r="G83" s="9"/>
    </row>
    <row r="84" spans="1:8" ht="15.75" customHeight="1">
      <c r="A84" s="8"/>
      <c r="C84" s="9"/>
      <c r="F84" s="9"/>
      <c r="G84" s="9"/>
    </row>
    <row r="85" spans="1:8" ht="15.75" customHeight="1">
      <c r="A85" s="23" t="s">
        <v>89</v>
      </c>
      <c r="B85" s="63"/>
      <c r="C85" s="64"/>
      <c r="D85" s="63"/>
      <c r="E85" s="63"/>
      <c r="F85" s="64">
        <v>0</v>
      </c>
      <c r="G85" s="9"/>
    </row>
    <row r="86" spans="1:8" ht="15.75" customHeight="1">
      <c r="A86" s="28" t="s">
        <v>90</v>
      </c>
      <c r="B86" s="67"/>
      <c r="C86" s="68"/>
      <c r="D86" s="67"/>
      <c r="E86" s="67"/>
      <c r="F86" s="68">
        <f>F83-F85</f>
        <v>16056.116949999998</v>
      </c>
      <c r="G86" s="9"/>
    </row>
    <row r="87" spans="1:8" ht="15.75" customHeight="1"/>
    <row r="88" spans="1:8" ht="15.75" customHeight="1"/>
    <row r="89" spans="1:8" ht="15.75" customHeight="1">
      <c r="A89" s="41" t="s">
        <v>91</v>
      </c>
      <c r="B89" s="69"/>
      <c r="C89" s="70"/>
      <c r="D89" s="69"/>
      <c r="E89" s="69"/>
      <c r="F89" s="70">
        <f>F14-F86</f>
        <v>-5472.7836166666639</v>
      </c>
      <c r="G89" s="9"/>
      <c r="H89" t="s">
        <v>241</v>
      </c>
    </row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</sheetPr>
  <dimension ref="A1:F1001"/>
  <sheetViews>
    <sheetView topLeftCell="A27" workbookViewId="0">
      <selection activeCell="B57" sqref="B57"/>
    </sheetView>
  </sheetViews>
  <sheetFormatPr defaultColWidth="14.42578125" defaultRowHeight="15" customHeight="1"/>
  <cols>
    <col min="1" max="1" width="26.140625" customWidth="1"/>
    <col min="2" max="2" width="72.42578125" customWidth="1"/>
    <col min="3" max="3" width="13.42578125" customWidth="1"/>
    <col min="4" max="4" width="8.7109375" customWidth="1"/>
    <col min="5" max="5" width="15.28515625" customWidth="1"/>
    <col min="6" max="26" width="8.7109375" customWidth="1"/>
  </cols>
  <sheetData>
    <row r="1" spans="1:3">
      <c r="A1" s="78" t="s">
        <v>256</v>
      </c>
      <c r="B1" s="71"/>
    </row>
    <row r="2" spans="1:3">
      <c r="A2" s="66" t="s">
        <v>257</v>
      </c>
    </row>
    <row r="3" spans="1:3">
      <c r="A3" s="34" t="s">
        <v>258</v>
      </c>
    </row>
    <row r="4" spans="1:3">
      <c r="C4" s="8"/>
    </row>
    <row r="5" spans="1:3">
      <c r="A5" s="72" t="s">
        <v>19</v>
      </c>
    </row>
    <row r="6" spans="1:3"/>
    <row r="7" spans="1:3">
      <c r="A7" s="73" t="s">
        <v>33</v>
      </c>
      <c r="B7" t="s">
        <v>259</v>
      </c>
      <c r="C7" s="74">
        <f>'Indoor show tour'!F7+'Indoor show tour'!F9</f>
        <v>4583.3333333333339</v>
      </c>
    </row>
    <row r="8" spans="1:3">
      <c r="B8" t="s">
        <v>260</v>
      </c>
      <c r="C8" s="74">
        <f>'Indoor show tour'!F8</f>
        <v>6000</v>
      </c>
    </row>
    <row r="9" spans="1:3">
      <c r="B9" t="s">
        <v>32</v>
      </c>
      <c r="C9" s="74">
        <f>'Indoor show production'!F9</f>
        <v>5000</v>
      </c>
    </row>
    <row r="10" spans="1:3"/>
    <row r="11" spans="1:3">
      <c r="A11" s="73" t="s">
        <v>261</v>
      </c>
      <c r="B11" t="s">
        <v>262</v>
      </c>
      <c r="C11" t="s">
        <v>263</v>
      </c>
    </row>
    <row r="12" spans="1:3"/>
    <row r="13" spans="1:3">
      <c r="A13" s="73" t="s">
        <v>264</v>
      </c>
      <c r="B13" t="s">
        <v>262</v>
      </c>
      <c r="C13" t="s">
        <v>263</v>
      </c>
    </row>
    <row r="14" spans="1:3"/>
    <row r="15" spans="1:3">
      <c r="A15" s="73" t="s">
        <v>29</v>
      </c>
      <c r="B15" t="s">
        <v>265</v>
      </c>
      <c r="C15" s="74">
        <f>'Indoor show production'!F7</f>
        <v>1000</v>
      </c>
    </row>
    <row r="16" spans="1:3">
      <c r="B16" t="s">
        <v>266</v>
      </c>
      <c r="C16" s="74">
        <f>'Indoor show production'!F8</f>
        <v>5000</v>
      </c>
    </row>
    <row r="17" spans="1:6"/>
    <row r="18" spans="1:6">
      <c r="A18" s="73" t="s">
        <v>130</v>
      </c>
      <c r="B18" t="s">
        <v>267</v>
      </c>
      <c r="C18" s="74">
        <f>'Indoor show production'!F10</f>
        <v>7500</v>
      </c>
    </row>
    <row r="19" spans="1:6"/>
    <row r="20" spans="1:6">
      <c r="B20" s="75" t="s">
        <v>268</v>
      </c>
      <c r="C20" s="76">
        <f>SUM(C7:C18)</f>
        <v>29083.333333333336</v>
      </c>
    </row>
    <row r="21" spans="1:6" ht="15.75" customHeight="1">
      <c r="B21" t="s">
        <v>269</v>
      </c>
      <c r="C21" s="74">
        <f>'Indoor show production'!F11</f>
        <v>110000</v>
      </c>
    </row>
    <row r="22" spans="1:6" ht="15.75" customHeight="1"/>
    <row r="23" spans="1:6" ht="15.75" customHeight="1">
      <c r="B23" s="72" t="s">
        <v>24</v>
      </c>
      <c r="C23" s="76">
        <f>C20+C21</f>
        <v>139083.33333333334</v>
      </c>
      <c r="E23" s="34" t="s">
        <v>270</v>
      </c>
    </row>
    <row r="24" spans="1:6" ht="15.75" customHeight="1">
      <c r="E24" s="74">
        <f>C23-'Indoor show production'!F13-'Indoor show tour'!F12</f>
        <v>0</v>
      </c>
      <c r="F24" s="34" t="s">
        <v>271</v>
      </c>
    </row>
    <row r="25" spans="1:6" ht="15.75" customHeight="1"/>
    <row r="26" spans="1:6" ht="15.75" customHeight="1">
      <c r="A26" s="72" t="s">
        <v>42</v>
      </c>
    </row>
    <row r="27" spans="1:6" ht="15.75" customHeight="1"/>
    <row r="28" spans="1:6" ht="15.75" customHeight="1">
      <c r="A28" s="73" t="s">
        <v>47</v>
      </c>
      <c r="B28" t="s">
        <v>272</v>
      </c>
      <c r="C28" s="74">
        <f>SUMIF('Indoor show production'!G:G, "Artistic and creative costs",'Indoor show production'!F:F)</f>
        <v>84996.548500000004</v>
      </c>
      <c r="E28" t="s">
        <v>273</v>
      </c>
    </row>
    <row r="29" spans="1:6" ht="15.75" customHeight="1">
      <c r="B29" t="s">
        <v>274</v>
      </c>
      <c r="C29" s="74">
        <f>SUMIF('Indoor show tour'!G:G,"Artistic and creative costs",'Indoor show tour'!F:F)</f>
        <v>13430.201950000001</v>
      </c>
      <c r="E29" t="s">
        <v>275</v>
      </c>
    </row>
    <row r="30" spans="1:6" ht="15.75" customHeight="1"/>
    <row r="31" spans="1:6" ht="15.75" customHeight="1">
      <c r="A31" s="73" t="s">
        <v>80</v>
      </c>
      <c r="B31" t="s">
        <v>276</v>
      </c>
      <c r="C31" s="74">
        <f>SUMIF('Indoor show production'!G:G,"Making your work accessible",'Indoor show production'!F:F)</f>
        <v>3440</v>
      </c>
    </row>
    <row r="32" spans="1:6" ht="15.75" customHeight="1"/>
    <row r="33" spans="1:3" ht="15.75" customHeight="1">
      <c r="A33" s="73" t="s">
        <v>111</v>
      </c>
      <c r="B33" t="s">
        <v>277</v>
      </c>
      <c r="C33" s="74">
        <f>SUMIF('Indoor show production'!G:G,"Developing your organisation and people",'Indoor show production'!F:F)</f>
        <v>2400</v>
      </c>
    </row>
    <row r="34" spans="1:3" ht="15.75" customHeight="1"/>
    <row r="35" spans="1:3" ht="15.75" customHeight="1">
      <c r="A35" s="73" t="s">
        <v>126</v>
      </c>
      <c r="B35" t="s">
        <v>278</v>
      </c>
      <c r="C35" s="74">
        <f>SUMIF('Indoor show production'!G:G,"Marketing",'Indoor show production'!F:F)</f>
        <v>14050</v>
      </c>
    </row>
    <row r="36" spans="1:3" ht="15.75" customHeight="1">
      <c r="B36" t="s">
        <v>279</v>
      </c>
      <c r="C36" s="74">
        <f>SUMIF('Indoor show tour'!G:G,"Marketing",'Indoor show tour'!F:F)</f>
        <v>1350</v>
      </c>
    </row>
    <row r="37" spans="1:3" ht="15.75" customHeight="1">
      <c r="C37" s="74"/>
    </row>
    <row r="38" spans="1:3" ht="15.75" customHeight="1">
      <c r="A38" s="73" t="s">
        <v>66</v>
      </c>
      <c r="B38" t="s">
        <v>280</v>
      </c>
      <c r="C38" s="74">
        <f>SUMIF('Indoor show production'!G:G,"Overheads",'Indoor show production'!F:F)</f>
        <v>10640.67</v>
      </c>
    </row>
    <row r="39" spans="1:3" ht="15.75" customHeight="1">
      <c r="B39" t="s">
        <v>281</v>
      </c>
      <c r="C39" s="74">
        <f>SUMIF('Indoor show tour'!G:G,"Overheads",'Indoor show tour'!F:F)</f>
        <v>1275.915</v>
      </c>
    </row>
    <row r="40" spans="1:3" ht="15.75" customHeight="1"/>
    <row r="41" spans="1:3" ht="15.75" customHeight="1">
      <c r="A41" s="73" t="s">
        <v>282</v>
      </c>
      <c r="B41" t="s">
        <v>262</v>
      </c>
      <c r="C41" t="s">
        <v>263</v>
      </c>
    </row>
    <row r="42" spans="1:3" ht="15.75" customHeight="1"/>
    <row r="43" spans="1:3" ht="15.75" customHeight="1">
      <c r="A43" s="73" t="s">
        <v>283</v>
      </c>
      <c r="B43" t="s">
        <v>262</v>
      </c>
      <c r="C43" t="s">
        <v>263</v>
      </c>
    </row>
    <row r="44" spans="1:3" ht="15.75" customHeight="1"/>
    <row r="45" spans="1:3" ht="15.75" customHeight="1">
      <c r="A45" s="73" t="s">
        <v>77</v>
      </c>
      <c r="B45" t="s">
        <v>262</v>
      </c>
      <c r="C45" t="s">
        <v>263</v>
      </c>
    </row>
    <row r="46" spans="1:3" ht="15.75" customHeight="1"/>
    <row r="47" spans="1:3" ht="15.75" customHeight="1">
      <c r="A47" s="73" t="s">
        <v>130</v>
      </c>
      <c r="B47" t="s">
        <v>284</v>
      </c>
      <c r="C47" s="74">
        <f>C18</f>
        <v>7500</v>
      </c>
    </row>
    <row r="48" spans="1:3" ht="15.75" customHeight="1"/>
    <row r="49" spans="2:6" ht="15.75" customHeight="1"/>
    <row r="50" spans="2:6" ht="15.75" customHeight="1">
      <c r="B50" s="72" t="s">
        <v>24</v>
      </c>
      <c r="C50" s="76">
        <f>SUM(C28:C47)</f>
        <v>139083.33545000001</v>
      </c>
      <c r="E50" s="34" t="s">
        <v>270</v>
      </c>
    </row>
    <row r="51" spans="2:6" ht="15.75" customHeight="1">
      <c r="E51" s="74">
        <f>C50-'Indoor show production'!F96-'Indoor show tour'!F83</f>
        <v>2.7284841053187847E-11</v>
      </c>
      <c r="F51" s="34" t="s">
        <v>271</v>
      </c>
    </row>
    <row r="52" spans="2:6" ht="15.75" customHeight="1">
      <c r="E52" s="74"/>
    </row>
    <row r="53" spans="2:6" ht="15.75" customHeight="1">
      <c r="B53" s="72" t="s">
        <v>285</v>
      </c>
      <c r="C53" s="76">
        <f>C23-C50</f>
        <v>-2.1166666701901704E-3</v>
      </c>
      <c r="E53" t="s">
        <v>286</v>
      </c>
    </row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R&amp;D - small</vt:lpstr>
      <vt:lpstr>Production &amp; tour - medium</vt:lpstr>
      <vt:lpstr>Audience development ideas</vt:lpstr>
      <vt:lpstr>Indoor show production</vt:lpstr>
      <vt:lpstr>Indoor show tour</vt:lpstr>
      <vt:lpstr>Totals for 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Lissy Lovett</dc:creator>
  <cp:lastModifiedBy>Lissy Lovett</cp:lastModifiedBy>
  <dcterms:created xsi:type="dcterms:W3CDTF">2020-10-14T15:36:18Z</dcterms:created>
  <dcterms:modified xsi:type="dcterms:W3CDTF">2024-01-10T11:54:25Z</dcterms:modified>
</cp:coreProperties>
</file>